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61" documentId="120_S{2AC9BD13-BADA-5192-A53E-5A8FF88502F6}" xr6:coauthVersionLast="47" xr6:coauthVersionMax="47" xr10:uidLastSave="{84ABA676-7A50-4FA7-BE1B-F84E34A3B8B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<sst xmlns="http://schemas.openxmlformats.org/spreadsheetml/2006/main" count="180308" uniqueCount="39138">
  <si>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</si>
  <si>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</si>
  <si>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</si>
  <si>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</si>
  <si>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</si>
  <si>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</si>
  <si>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</si>
  <si>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</si>
  <si>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</si>
  <si>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</si>
  <si>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</si>
  <si>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</si>
  <si>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</si>
  <si>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</si>
  <si>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</si>
  <si>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</si>
  <si>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</si>
  <si>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</si>
  <si>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</si>
  <si>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</si>
  <si>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</si>
  <si>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</si>
  <si>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</si>
  <si>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</si>
  <si>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</si>
  <si>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</si>
  <si>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</si>
  <si>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</si>
  <si>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</si>
  <si>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</si>
  <si>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</si>
  <si>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</si>
  <si>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</si>
  <si>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</si>
  <si>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</si>
  <si>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</si>
  <si>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</si>
  <si>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</si>
  <si>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</si>
  <si>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</si>
  <si>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</si>
  <si>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</si>
  <si>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</si>
  <si>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</si>
  <si>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</si>
  <si>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</si>
  <si>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</si>
  <si>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</si>
  <si>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</si>
  <si>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</si>
  <si>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</si>
  <si>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</si>
  <si>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</si>
  <si>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</si>
  <si>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</si>
  <si>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</si>
  <si>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</si>
  <si>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</si>
  <si>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</si>
  <si>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</si>
  <si>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</si>
  <si>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</si>
  <si>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</si>
  <si>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</si>
  <si>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</si>
  <si>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</si>
  <si>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</si>
  <si>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</si>
  <si>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</si>
  <si>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</si>
  <si>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</si>
  <si>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</si>
  <si>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</si>
  <si>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</si>
  <si>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</si>
  <si>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</si>
  <si>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</si>
  <si>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</si>
  <si>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</si>
  <si>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</si>
  <si>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</si>
  <si>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</si>
  <si>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</si>
  <si>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</si>
  <si>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</si>
  <si>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</si>
  <si>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</si>
  <si>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</si>
  <si>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</si>
  <si>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</si>
  <si>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</si>
  <si>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</si>
  <si>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</si>
  <si>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</si>
  <si>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</si>
  <si>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</si>
  <si>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</si>
  <si>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</si>
  <si>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</si>
  <si>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</si>
  <si>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</si>
  <si>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</si>
  <si>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</si>
  <si>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</si>
  <si>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</si>
  <si>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</si>
  <si>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</si>
  <si>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</si>
  <si>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</si>
  <si>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</si>
  <si>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</si>
  <si>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</si>
  <si>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</si>
  <si>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</si>
  <si>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</si>
  <si>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</si>
  <si>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</si>
  <si>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</si>
  <si>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</si>
  <si>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</si>
  <si>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</si>
  <si>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</si>
  <si>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</si>
  <si>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</si>
  <si>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</si>
  <si>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</si>
  <si>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</si>
  <si>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</si>
  <si>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</si>
  <si>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</si>
  <si>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</si>
  <si>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</si>
  <si>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</si>
  <si>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</si>
  <si>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</si>
  <si>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</si>
  <si>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</si>
  <si>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</si>
  <si>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</si>
  <si>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</si>
  <si>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</si>
  <si>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</si>
  <si>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</si>
  <si>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</si>
  <si>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</si>
  <si>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</si>
  <si>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</si>
  <si>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</si>
  <si>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</si>
  <si>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</si>
  <si>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</si>
  <si>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</si>
  <si>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</si>
  <si>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</si>
  <si>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</si>
  <si>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</si>
  <si>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</si>
  <si>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</si>
  <si>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</si>
  <si>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</si>
  <si>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</si>
  <si>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</si>
  <si>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</si>
  <si>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</si>
  <si>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</si>
  <si>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</si>
  <si>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</si>
  <si>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</si>
  <si>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</si>
  <si>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</si>
  <si>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</si>
  <si>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</si>
  <si>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</si>
  <si>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</si>
  <si>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</si>
  <si>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</si>
  <si>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</si>
  <si>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</si>
  <si>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</si>
  <si>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</si>
  <si>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</si>
  <si>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</si>
  <si>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</si>
  <si>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</si>
  <si>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</si>
  <si>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</si>
  <si>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</si>
  <si>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</si>
  <si>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</si>
  <si>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</si>
  <si>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</si>
  <si>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</si>
  <si>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</si>
  <si>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</si>
  <si>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</si>
  <si>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</si>
  <si>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</si>
  <si>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</si>
  <si>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</si>
  <si>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</si>
  <si>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</si>
  <si>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</si>
  <si>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</si>
  <si>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</si>
  <si>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</si>
  <si>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</si>
  <si>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</si>
  <si>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</si>
  <si>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</si>
  <si>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</si>
  <si>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</si>
  <si>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</si>
  <si>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</si>
  <si>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</si>
  <si>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</si>
  <si>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</si>
  <si>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</si>
  <si>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</si>
  <si>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</si>
  <si>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</si>
  <si>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</si>
  <si>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</si>
  <si>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</si>
  <si>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</si>
  <si>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</si>
  <si>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</si>
  <si>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</si>
  <si>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</si>
  <si>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</si>
  <si>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</si>
  <si>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</si>
  <si>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</si>
  <si>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</si>
  <si>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</si>
  <si>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</si>
  <si>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</si>
  <si>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</si>
  <si>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</si>
  <si>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</si>
  <si>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</si>
  <si>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</si>
  <si>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</si>
  <si>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</si>
  <si>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</si>
  <si>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</si>
  <si>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</si>
  <si>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</si>
  <si>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</si>
  <si>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</si>
  <si>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</si>
  <si>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</si>
  <si>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</si>
  <si>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</si>
  <si>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</si>
  <si>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</si>
  <si>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</si>
  <si>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</si>
  <si>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</si>
  <si>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</si>
  <si>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</si>
  <si>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</si>
  <si>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</si>
  <si>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</si>
  <si>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</si>
  <si>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</si>
  <si>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</si>
  <si>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</si>
  <si>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</si>
  <si>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</si>
  <si>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</si>
  <si>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</si>
  <si>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</si>
  <si>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</si>
  <si>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</si>
  <si>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</si>
  <si>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</si>
  <si>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</si>
  <si>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</si>
  <si>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</si>
  <si>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</si>
  <si>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</si>
  <si>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</si>
  <si>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</si>
  <si>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</si>
  <si>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</si>
  <si>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</si>
  <si>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</si>
  <si>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</si>
  <si>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</si>
  <si>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</si>
  <si>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</si>
  <si>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</si>
  <si>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</si>
  <si>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</si>
  <si>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</si>
  <si>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</si>
  <si>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</si>
  <si>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</si>
  <si>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</si>
  <si>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</si>
  <si>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</si>
  <si>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</si>
  <si>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</si>
  <si>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</si>
  <si>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</si>
  <si>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</si>
  <si>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</si>
  <si>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</si>
  <si>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</si>
  <si>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</si>
  <si>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</si>
  <si>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</si>
  <si>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</si>
  <si>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</si>
  <si>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</si>
  <si>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</si>
  <si>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</si>
  <si>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</si>
  <si>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</si>
  <si>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</si>
  <si>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</si>
  <si>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</si>
  <si>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</si>
  <si>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</si>
  <si>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</si>
  <si>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</si>
  <si>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</si>
  <si>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</si>
  <si>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</si>
  <si>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</si>
  <si>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</si>
  <si>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</si>
  <si>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</si>
  <si>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</si>
  <si>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</si>
  <si>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</si>
  <si>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</si>
  <si>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</si>
  <si>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</si>
  <si>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</si>
  <si>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</si>
  <si>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</si>
  <si>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</si>
  <si>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</si>
  <si>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</si>
  <si>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</si>
  <si>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</si>
  <si>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</si>
  <si>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</si>
  <si>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</si>
  <si>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</si>
  <si>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</si>
  <si>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</si>
  <si>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</si>
  <si>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</si>
  <si>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</si>
  <si>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</si>
  <si>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</si>
  <si>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</si>
  <si>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</si>
  <si>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</si>
  <si>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</si>
  <si>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</si>
  <si>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</si>
  <si>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</si>
  <si>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</si>
  <si>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</si>
  <si>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</si>
  <si>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</si>
  <si>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</si>
  <si>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</si>
  <si>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</si>
  <si>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</si>
  <si>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</si>
  <si>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</si>
  <si>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</si>
  <si>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</si>
  <si>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</si>
  <si>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</si>
  <si>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</si>
  <si>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</si>
  <si>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</si>
  <si>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</si>
  <si>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</si>
  <si>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</si>
  <si>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</si>
  <si>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</si>
  <si>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</si>
  <si>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</si>
  <si>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</si>
  <si>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</si>
  <si>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</si>
  <si>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</si>
  <si>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</si>
  <si>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</si>
  <si>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</si>
  <si>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</si>
  <si>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</si>
  <si>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</si>
  <si>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</si>
  <si>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</si>
  <si>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</si>
  <si>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</si>
  <si>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</si>
  <si>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</si>
  <si>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</si>
  <si>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</si>
  <si>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</si>
  <si>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</si>
  <si>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</si>
  <si>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</si>
  <si>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</si>
  <si>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</si>
  <si>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</si>
  <si>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</si>
  <si>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</si>
  <si>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</si>
  <si>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</si>
  <si>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</si>
  <si>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</si>
  <si>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</si>
  <si>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</si>
  <si>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</si>
  <si>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</si>
  <si>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</si>
  <si>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</si>
  <si>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</si>
  <si>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</si>
  <si>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</si>
  <si>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</si>
  <si>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</si>
  <si>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</si>
  <si>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</si>
  <si>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</si>
  <si>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</si>
  <si>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</si>
  <si>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</si>
  <si>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</si>
  <si>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</si>
  <si>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</si>
  <si>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</si>
  <si>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</si>
  <si>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</si>
  <si>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</si>
  <si>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</si>
  <si>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</si>
  <si>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</si>
  <si>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</si>
  <si>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</si>
  <si>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</si>
  <si>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</si>
  <si>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</si>
  <si>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</si>
  <si>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</si>
  <si>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</si>
  <si>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</si>
  <si>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</si>
  <si>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</si>
  <si>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</si>
  <si>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</si>
  <si>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</si>
  <si>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</si>
  <si>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</si>
  <si>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</si>
  <si>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</si>
  <si>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</si>
  <si>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</si>
  <si>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</si>
  <si>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</si>
  <si>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</si>
  <si>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</si>
  <si>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</si>
  <si>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</si>
  <si>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</si>
  <si>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</si>
  <si>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</si>
  <si>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</si>
  <si>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</si>
  <si>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</si>
  <si>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</si>
  <si>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</si>
  <si>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</si>
  <si>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</si>
  <si>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</si>
  <si>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</si>
  <si>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</si>
  <si>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</si>
  <si>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</si>
  <si>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</si>
  <si>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</si>
  <si>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</si>
  <si>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</si>
  <si>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</si>
  <si>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</si>
  <si>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</si>
  <si>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</si>
  <si>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</si>
  <si>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</si>
  <si>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</si>
  <si>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</si>
  <si>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</si>
  <si>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</si>
  <si>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</si>
  <si>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</si>
  <si>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</si>
  <si>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</si>
  <si>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</si>
  <si>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</si>
  <si>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</si>
  <si>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</si>
  <si>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</si>
  <si>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</si>
  <si>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</si>
  <si>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</si>
  <si>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</si>
  <si>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</si>
  <si>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</si>
  <si>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</si>
  <si>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</si>
  <si>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</si>
  <si>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</si>
  <si>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</si>
  <si>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</si>
  <si>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</si>
  <si>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</si>
  <si>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</si>
  <si>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</si>
  <si>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</si>
  <si>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</si>
  <si>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</si>
  <si>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</si>
  <si>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</si>
  <si>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</si>
  <si>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</si>
  <si>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</si>
  <si>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</si>
  <si>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</si>
  <si>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</si>
  <si>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</si>
  <si>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</si>
  <si>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</si>
  <si>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</si>
  <si>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</si>
  <si>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</si>
  <si>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</si>
  <si>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</si>
  <si>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</si>
  <si>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</si>
  <si>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</si>
  <si>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</si>
  <si>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</si>
  <si>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</si>
  <si>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</si>
  <si>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</si>
  <si>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</si>
  <si>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</si>
  <si>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</si>
  <si>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</si>
  <si>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</si>
  <si>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</si>
  <si>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</si>
  <si>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</si>
  <si>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</si>
  <si>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</si>
  <si>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</si>
  <si>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</si>
  <si>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</si>
  <si>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</si>
  <si>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</si>
  <si>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</si>
  <si>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</si>
  <si>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</si>
  <si>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</si>
  <si>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</si>
  <si>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</si>
  <si>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</si>
  <si>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</si>
  <si>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</si>
  <si>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</si>
  <si>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</si>
  <si>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</si>
  <si>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</si>
  <si>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</si>
  <si>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</si>
  <si>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</si>
  <si>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</si>
  <si>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</si>
  <si>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</si>
  <si>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</si>
  <si>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</si>
  <si>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</si>
  <si>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</si>
  <si>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</si>
  <si>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</si>
  <si>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</si>
  <si>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</si>
  <si>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</si>
  <si>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</si>
  <si>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</si>
  <si>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</si>
  <si>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</si>
  <si>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</si>
  <si>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</si>
  <si>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</si>
  <si>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</si>
  <si>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</si>
  <si>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</si>
  <si>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</si>
  <si>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</si>
  <si>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</si>
  <si>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</si>
  <si>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</si>
  <si>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</si>
  <si>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</si>
  <si>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</si>
  <si>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</si>
  <si>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</si>
  <si>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</si>
  <si>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</si>
  <si>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</si>
  <si>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</si>
  <si>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</si>
  <si>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</si>
  <si>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</si>
  <si>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</si>
  <si>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</si>
  <si>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</si>
  <si>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</si>
  <si>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</si>
  <si>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</si>
  <si>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</si>
  <si>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</si>
  <si>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</si>
  <si>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</si>
  <si>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</si>
  <si>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</si>
  <si>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</si>
  <si>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</si>
  <si>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</si>
  <si>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</si>
  <si>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</si>
  <si>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</si>
  <si>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</si>
  <si>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</si>
  <si>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</si>
  <si>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</si>
  <si>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</si>
  <si>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</si>
  <si>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</si>
  <si>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</si>
  <si>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</si>
  <si>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</si>
  <si>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</si>
  <si>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</si>
  <si>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</si>
  <si>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</si>
  <si>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</si>
  <si>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</si>
  <si>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</si>
  <si>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</si>
  <si>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</si>
  <si>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</si>
  <si>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</si>
  <si>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</si>
  <si>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</si>
  <si>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</si>
  <si>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</si>
  <si>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</si>
  <si>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</si>
  <si>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</si>
  <si>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</si>
  <si>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</si>
  <si>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</si>
  <si>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</si>
  <si>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</si>
  <si>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</si>
  <si>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</si>
  <si>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</si>
  <si>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</si>
  <si>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</si>
  <si>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</si>
  <si>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</si>
  <si>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</si>
  <si>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</si>
  <si>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</si>
  <si>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</si>
  <si>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</si>
  <si>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</si>
  <si>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</si>
  <si>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</si>
  <si>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</si>
  <si>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</si>
  <si>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</si>
  <si>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</si>
  <si>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</si>
  <si>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</si>
  <si>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</si>
  <si>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</si>
  <si>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</si>
  <si>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</si>
  <si>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</si>
  <si>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</si>
  <si>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</si>
  <si>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</si>
  <si>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</si>
  <si>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</si>
  <si>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</si>
  <si>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</si>
  <si>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</si>
  <si>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</si>
  <si>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</si>
  <si>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</si>
  <si>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</si>
  <si>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</si>
  <si>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</si>
  <si>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</si>
  <si>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</si>
  <si>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</si>
  <si>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</si>
  <si>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</si>
  <si>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</si>
  <si>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</si>
  <si>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</si>
  <si>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</si>
  <si>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</si>
  <si>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</si>
  <si>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</si>
  <si>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</si>
  <si>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</si>
  <si>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</si>
  <si>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</si>
  <si>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</si>
  <si>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</si>
  <si>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</si>
  <si>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</si>
  <si>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</si>
  <si>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</si>
  <si>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</si>
  <si>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</si>
  <si>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</si>
  <si>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</si>
  <si>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</si>
  <si>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</si>
  <si>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</si>
  <si>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</si>
  <si>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</si>
  <si>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</si>
  <si>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</si>
  <si>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</si>
  <si>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</si>
  <si>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</si>
  <si>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</si>
  <si>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</si>
  <si>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</si>
  <si>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</si>
  <si>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</si>
  <si>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</si>
  <si>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</si>
  <si>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</si>
  <si>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</si>
  <si>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</si>
  <si>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</si>
  <si>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</si>
  <si>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</si>
  <si>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</si>
  <si>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</si>
  <si>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</si>
  <si>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</si>
  <si>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</si>
  <si>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</si>
  <si>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</si>
  <si>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</si>
  <si>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</si>
  <si>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</si>
  <si>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</si>
  <si>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</si>
  <si>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</si>
  <si>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</si>
  <si>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</si>
  <si>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</si>
  <si>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</si>
  <si>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</si>
  <si>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</si>
  <si>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</si>
  <si>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</si>
  <si>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</si>
  <si>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</si>
  <si>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</si>
  <si>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</si>
  <si>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</si>
  <si>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</si>
  <si>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</si>
  <si>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</si>
  <si>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</si>
  <si>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</si>
  <si>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</si>
  <si>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</si>
  <si>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</si>
  <si>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</si>
  <si>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</si>
  <si>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</si>
  <si>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</si>
  <si>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</si>
  <si>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</si>
  <si>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</si>
  <si>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</si>
  <si>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</si>
  <si>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</si>
  <si>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</si>
  <si>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</si>
  <si>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</si>
  <si>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</si>
  <si>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</si>
  <si>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</si>
  <si>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</si>
  <si>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</si>
  <si>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</si>
  <si>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</si>
  <si>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</si>
  <si>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</si>
  <si>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</si>
  <si>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</si>
  <si>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</si>
  <si>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</si>
  <si>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</si>
  <si>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</si>
  <si>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</si>
  <si>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</si>
  <si>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</si>
  <si>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</si>
  <si>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</si>
  <si>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</si>
  <si>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</si>
  <si>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</si>
  <si>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</si>
  <si>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</si>
  <si>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</si>
  <si>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</si>
  <si>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</si>
  <si>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</si>
  <si>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</si>
  <si>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</si>
  <si>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</si>
  <si>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</si>
  <si>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</si>
  <si>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</si>
  <si>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</si>
  <si>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</si>
  <si>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</si>
  <si>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</si>
  <si>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</si>
  <si>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</si>
  <si>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</si>
  <si>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</si>
  <si>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</si>
  <si>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</si>
  <si>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</si>
  <si>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</si>
  <si>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</si>
  <si>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</si>
  <si>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</si>
  <si>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</si>
  <si>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</si>
  <si>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</si>
  <si>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</si>
  <si>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</si>
  <si>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</si>
  <si>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</si>
  <si>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</si>
  <si>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</si>
  <si>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</si>
  <si>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</si>
  <si>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</si>
  <si>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</si>
  <si>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</si>
  <si>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</si>
  <si>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</si>
  <si>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</si>
  <si>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</si>
  <si>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</si>
  <si>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</si>
  <si>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</si>
  <si>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</si>
  <si>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</si>
  <si>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</si>
  <si>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</si>
  <si>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</si>
  <si>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</si>
  <si>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</si>
  <si>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</si>
  <si>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</si>
  <si>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</si>
  <si>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</si>
  <si>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</si>
  <si>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</si>
  <si>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</si>
  <si>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</si>
  <si>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</si>
  <si>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</si>
  <si>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</si>
  <si>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</si>
  <si>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</si>
  <si>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</si>
  <si>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</si>
  <si>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</si>
  <si>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</si>
  <si>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</si>
  <si>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</si>
  <si>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</si>
  <si>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</si>
  <si>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</si>
  <si>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</si>
  <si>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</si>
  <si>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</si>
  <si>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</si>
  <si>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</si>
  <si>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</si>
  <si>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</si>
  <si>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</si>
  <si>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</si>
  <si>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</si>
  <si>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</si>
  <si>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</si>
  <si>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</si>
  <si>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</si>
  <si>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</si>
  <si>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</si>
  <si>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</si>
  <si>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</si>
  <si>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</si>
  <si>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</si>
  <si>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</si>
  <si>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</si>
  <si>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</si>
  <si>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</si>
  <si>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</si>
  <si>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</si>
  <si>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</si>
  <si>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</si>
  <si>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</si>
  <si>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</si>
  <si>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</si>
  <si>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</si>
  <si>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</si>
  <si>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</si>
  <si>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</si>
  <si>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</si>
  <si>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</si>
  <si>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</si>
  <si>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</si>
  <si>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</si>
  <si>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</si>
  <si>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</si>
  <si>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</si>
  <si>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</si>
  <si>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</si>
  <si>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</si>
  <si>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</si>
  <si>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</si>
  <si>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</si>
  <si>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</si>
  <si>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</si>
  <si>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</si>
  <si>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</si>
  <si>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</si>
  <si>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</si>
  <si>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</si>
  <si>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</si>
  <si>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</si>
  <si>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</si>
  <si>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</si>
  <si>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</si>
  <si>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</si>
  <si>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</si>
  <si>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</si>
  <si>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</si>
  <si>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</si>
  <si>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</si>
  <si>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</si>
  <si>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</si>
  <si>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</si>
  <si>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</si>
  <si>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</si>
  <si>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</si>
  <si>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</si>
  <si>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</si>
  <si>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</si>
  <si>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</si>
  <si>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</si>
  <si>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</si>
  <si>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</si>
  <si>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</si>
  <si>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</si>
  <si>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</si>
  <si>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</si>
  <si>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</si>
  <si>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</si>
  <si>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</si>
  <si>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</si>
  <si>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</si>
  <si>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</si>
  <si>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</si>
  <si>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</si>
  <si>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</si>
  <si>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</si>
  <si>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</si>
  <si>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</si>
  <si>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</si>
  <si>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</si>
  <si>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</si>
  <si>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</si>
  <si>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</si>
  <si>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</si>
  <si>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</si>
  <si>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</si>
  <si>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</si>
  <si>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</si>
  <si>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</si>
  <si>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</si>
  <si>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</si>
  <si>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</si>
  <si>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</si>
  <si>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</si>
  <si>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</si>
  <si>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</si>
  <si>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</si>
  <si>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</si>
  <si>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</si>
  <si>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</si>
  <si>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</si>
  <si>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</si>
  <si>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</si>
  <si>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</si>
  <si>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</si>
  <si>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</si>
  <si>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</si>
  <si>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</si>
  <si>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</si>
  <si>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</si>
  <si>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</si>
  <si>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</si>
  <si>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</si>
  <si>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</si>
  <si>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</si>
  <si>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</si>
  <si>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</si>
  <si>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</si>
  <si>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</si>
  <si>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</si>
  <si>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</si>
  <si>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</si>
  <si>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</si>
  <si>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</si>
  <si>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</si>
  <si>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</si>
  <si>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</si>
  <si>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</si>
  <si>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</si>
  <si>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</si>
  <si>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</si>
  <si>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</si>
  <si>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</si>
  <si>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</si>
  <si>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</si>
  <si>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</si>
  <si>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</si>
  <si>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</si>
  <si>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</si>
  <si>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</si>
  <si>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</si>
  <si>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</si>
  <si>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</si>
  <si>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</si>
  <si>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</si>
  <si>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</si>
  <si>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</si>
  <si>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</si>
  <si>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</si>
  <si>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</si>
  <si>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</si>
  <si>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</si>
  <si>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</si>
  <si>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</si>
  <si>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</si>
  <si>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</si>
  <si>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</si>
  <si>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</si>
  <si>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</si>
  <si>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</si>
  <si>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</si>
  <si>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</si>
  <si>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</si>
  <si>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</si>
  <si>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</si>
  <si>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</si>
  <si>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</si>
  <si>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</si>
  <si>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</si>
  <si>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</si>
  <si>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</si>
  <si>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</si>
  <si>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</si>
  <si>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</si>
  <si>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</si>
  <si>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</si>
  <si>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</si>
  <si>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</si>
  <si>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</si>
  <si>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</si>
  <si>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</si>
  <si>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</si>
  <si>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</si>
  <si>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</si>
  <si>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</si>
  <si>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</si>
  <si>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</si>
  <si>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</si>
  <si>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</si>
  <si>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</si>
  <si>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</si>
  <si>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</si>
  <si>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</si>
  <si>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</si>
  <si>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</si>
  <si>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</si>
  <si>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</si>
  <si>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</si>
  <si>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</si>
  <si>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</si>
  <si>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</si>
  <si>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</si>
  <si>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</si>
  <si>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</si>
  <si>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</si>
  <si>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</si>
  <si>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</si>
  <si>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</si>
  <si>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</si>
  <si>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</si>
  <si>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</si>
  <si>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</si>
  <si>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</si>
  <si>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</si>
  <si>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</si>
  <si>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</si>
  <si>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</si>
  <si>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</si>
  <si>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</si>
  <si>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</si>
  <si>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</si>
  <si>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</si>
  <si>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</si>
  <si>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</si>
  <si>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</si>
  <si>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</si>
  <si>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</si>
  <si>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</si>
  <si>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</si>
  <si>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</si>
  <si>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</si>
  <si>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</si>
  <si>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</si>
  <si>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</si>
  <si>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</si>
  <si>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</si>
  <si>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</si>
  <si>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</si>
  <si>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</si>
  <si>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</si>
  <si>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</si>
  <si>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</si>
  <si>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</si>
  <si>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</si>
  <si>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</si>
  <si>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</si>
  <si>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</si>
  <si>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</si>
  <si>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</si>
  <si>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</si>
  <si>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</si>
  <si>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</si>
  <si>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</si>
  <si>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</si>
  <si>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</si>
  <si>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</si>
  <si>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</si>
  <si>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</si>
  <si>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</si>
  <si>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</si>
  <si>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</si>
  <si>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</si>
  <si>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</si>
  <si>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</si>
  <si>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</si>
  <si>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</si>
  <si>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</si>
  <si>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</si>
  <si>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</si>
  <si>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</si>
  <si>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</si>
  <si>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</si>
  <si>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</si>
  <si>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</si>
  <si>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</si>
  <si>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</si>
  <si>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</si>
  <si>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</si>
  <si>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</si>
  <si>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</si>
  <si>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</si>
  <si>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</si>
  <si>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</si>
  <si>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</si>
  <si>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</si>
  <si>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</si>
  <si>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</si>
  <si>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</si>
  <si>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</si>
  <si>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</si>
  <si>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</si>
  <si>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</si>
  <si>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</si>
  <si>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</si>
  <si>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</si>
  <si>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</si>
  <si>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</si>
  <si>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</si>
  <si>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</si>
  <si>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</si>
  <si>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</si>
  <si>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</si>
  <si>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</si>
  <si>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</si>
  <si>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</si>
  <si>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</si>
  <si>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</si>
  <si>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</si>
  <si>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</si>
  <si>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</si>
  <si>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</si>
  <si>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</si>
  <si>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</si>
  <si>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</si>
  <si>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</si>
  <si>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</si>
  <si>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</si>
  <si>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</si>
  <si>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</si>
  <si>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</si>
  <si>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</si>
  <si>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</si>
  <si>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</si>
  <si>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</si>
  <si>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</si>
  <si>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</si>
  <si>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</si>
  <si>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</si>
  <si>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</si>
  <si>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</si>
  <si>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</si>
  <si>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</si>
  <si>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</si>
  <si>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</si>
  <si>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</si>
  <si>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</si>
  <si>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</si>
  <si>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</si>
  <si>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</si>
  <si>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</si>
  <si>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</si>
  <si>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</si>
  <si>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</si>
  <si>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</si>
  <si>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</si>
  <si>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</si>
  <si>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</si>
  <si>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</si>
  <si>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</si>
  <si>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</si>
  <si>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</si>
  <si>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</si>
  <si>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</si>
  <si>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</si>
  <si>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</si>
  <si>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</si>
  <si>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</si>
  <si>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</si>
  <si>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</si>
  <si>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</si>
  <si>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</si>
  <si>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</si>
  <si>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</si>
  <si>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</si>
  <si>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</si>
  <si>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</si>
  <si>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</si>
  <si>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</si>
  <si>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</si>
  <si>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</si>
  <si>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</si>
  <si>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</si>
  <si>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</si>
  <si>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</si>
  <si>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</si>
  <si>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</si>
  <si>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</si>
  <si>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</si>
  <si>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</si>
  <si>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</si>
  <si>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</si>
  <si>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</si>
  <si>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</si>
  <si>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</si>
  <si>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</si>
  <si>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</si>
  <si>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</si>
  <si>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</si>
  <si>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</si>
  <si>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</si>
  <si>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</si>
  <si>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</si>
  <si>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</si>
  <si>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</si>
  <si>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</si>
  <si>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</si>
  <si>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</si>
  <si>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</si>
  <si>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</si>
  <si>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</si>
  <si>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</si>
  <si>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</si>
  <si>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</si>
  <si>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</si>
  <si>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</si>
  <si>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</si>
  <si>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</si>
  <si>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</si>
  <si>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</si>
  <si>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</si>
  <si>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</si>
  <si>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</si>
  <si>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</si>
  <si>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</si>
  <si>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</si>
  <si>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</si>
  <si>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</si>
  <si>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</si>
  <si>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</si>
  <si>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</si>
  <si>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</si>
  <si>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</si>
  <si>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</si>
  <si>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</si>
  <si>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</si>
  <si>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</si>
  <si>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</si>
  <si>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</si>
  <si>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</si>
  <si>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</si>
  <si>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</si>
  <si>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</si>
  <si>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</si>
  <si>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</si>
  <si>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</si>
  <si>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</si>
  <si>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</si>
  <si>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</si>
  <si>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</si>
  <si>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</si>
  <si>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</si>
  <si>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</si>
  <si>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</si>
  <si>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</si>
  <si>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</si>
  <si>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</si>
  <si>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</si>
  <si>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</si>
  <si>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</si>
  <si>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</si>
  <si>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</si>
  <si>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</si>
  <si>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</si>
  <si>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</si>
  <si>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</si>
  <si>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</si>
  <si>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</si>
  <si>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</si>
  <si>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</si>
  <si>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</si>
  <si>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</si>
  <si>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</si>
  <si>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</si>
  <si>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</si>
  <si>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</si>
  <si>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</si>
  <si>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</si>
  <si>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</si>
  <si>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</si>
  <si>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</si>
  <si>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</si>
  <si>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</si>
  <si>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</si>
  <si>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</si>
  <si>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</si>
  <si>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</si>
  <si>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</si>
  <si>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</si>
  <si>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</si>
  <si>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</si>
  <si>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</si>
  <si>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</si>
  <si>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</si>
  <si>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</si>
  <si>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</si>
  <si>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</si>
  <si>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</si>
  <si>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</si>
  <si>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</si>
  <si>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</si>
  <si>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</si>
  <si>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</si>
  <si>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</si>
  <si>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</si>
  <si>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</si>
  <si>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</si>
  <si>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</si>
  <si>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</si>
  <si>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</si>
  <si>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</si>
  <si>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</si>
  <si>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</si>
  <si>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</si>
  <si>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</si>
  <si>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</si>
  <si>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</si>
  <si>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</si>
  <si>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</si>
  <si>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</si>
  <si>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</si>
  <si>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</si>
  <si>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</si>
  <si>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</si>
  <si>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</si>
  <si>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</si>
  <si>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</si>
  <si>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</si>
  <si>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</si>
  <si>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</si>
  <si>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</si>
  <si>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</si>
  <si>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</si>
  <si>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</si>
  <si>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</si>
  <si>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</si>
  <si>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</si>
  <si>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</si>
  <si>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</si>
  <si>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</si>
  <si>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</si>
  <si>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</si>
  <si>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</si>
  <si>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</si>
  <si>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</si>
  <si>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</si>
  <si>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</si>
  <si>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</si>
  <si>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</si>
  <si>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</si>
  <si>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</si>
  <si>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</si>
  <si>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</si>
  <si>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</si>
  <si>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</si>
  <si>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</si>
  <si>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</si>
  <si>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</si>
  <si>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</si>
  <si>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</si>
  <si>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</si>
  <si>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</si>
  <si>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</si>
  <si>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</si>
  <si>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</si>
  <si>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</si>
  <si>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</si>
  <si>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</si>
  <si>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</si>
  <si>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</si>
  <si>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</si>
  <si>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</si>
  <si>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</si>
  <si>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</si>
  <si>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</si>
  <si>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</si>
  <si>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</si>
  <si>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</si>
  <si>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</si>
  <si>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</si>
  <si>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</si>
  <si>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</si>
  <si>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</si>
  <si>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</si>
  <si>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</si>
  <si>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</si>
  <si>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</si>
  <si>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</si>
  <si>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</si>
  <si>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</si>
  <si>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</si>
  <si>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</si>
  <si>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</si>
  <si>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</si>
  <si>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</si>
  <si>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</si>
  <si>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</si>
  <si>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</si>
  <si>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</si>
  <si>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</si>
  <si>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</si>
  <si>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</si>
  <si>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</si>
  <si>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</si>
  <si>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</si>
  <si>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</si>
  <si>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</si>
  <si>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</si>
  <si>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</si>
  <si>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</si>
  <si>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</si>
  <si>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</si>
  <si>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</si>
  <si>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</si>
  <si>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</si>
  <si>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</si>
  <si>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</si>
  <si>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</si>
  <si>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</si>
  <si>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</si>
  <si>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</si>
  <si>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</si>
  <si>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</si>
  <si>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</si>
  <si>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</si>
  <si>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</si>
  <si>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</si>
  <si>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</si>
  <si>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</si>
  <si>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</si>
  <si>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</si>
  <si>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</si>
  <si>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</si>
  <si>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</si>
  <si>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</si>
  <si>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</si>
  <si>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</si>
  <si>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</si>
  <si>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</si>
  <si>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</si>
  <si>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</si>
  <si>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</si>
  <si>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</si>
  <si>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</si>
  <si>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</si>
  <si>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</si>
  <si>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</si>
  <si>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</si>
  <si>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</si>
  <si>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</si>
  <si>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</si>
  <si>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</si>
  <si>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</si>
  <si>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</si>
  <si>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</si>
  <si>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</si>
  <si>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</si>
  <si>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</si>
  <si>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</si>
  <si>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</si>
  <si>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</si>
  <si>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</si>
  <si>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</si>
  <si>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</si>
  <si>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</si>
  <si>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</si>
  <si>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</si>
  <si>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</si>
  <si>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</si>
  <si>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</si>
  <si>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</si>
  <si>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</si>
  <si>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</si>
  <si>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</si>
  <si>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</si>
  <si>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</si>
  <si>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</si>
  <si>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</si>
  <si>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</si>
  <si>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</si>
  <si>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</si>
  <si>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</si>
  <si>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</si>
  <si>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</si>
  <si>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</si>
  <si>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</si>
  <si>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</si>
  <si>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</si>
  <si>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</si>
  <si>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</si>
  <si>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</si>
  <si>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</si>
  <si>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</si>
  <si>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</si>
  <si>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</si>
  <si>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</si>
  <si>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</si>
  <si>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</si>
  <si>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</si>
  <si>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</si>
  <si>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</si>
  <si>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</si>
  <si>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</si>
  <si>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</si>
  <si>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</si>
  <si>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</si>
  <si>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</si>
  <si>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</si>
  <si>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</si>
  <si>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</si>
  <si>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</si>
  <si>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</si>
  <si>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</si>
  <si>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</si>
  <si>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</si>
  <si>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</si>
  <si>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</si>
  <si>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</si>
  <si>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</si>
  <si>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</si>
  <si>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</si>
  <si>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</si>
  <si>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</si>
  <si>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</si>
  <si>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</si>
  <si>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</si>
  <si>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</si>
  <si>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</si>
  <si>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</si>
  <si>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</si>
  <si>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</si>
  <si>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</si>
  <si>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</si>
  <si>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</si>
  <si>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</si>
  <si>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</si>
  <si>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</si>
  <si>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</si>
  <si>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</si>
  <si>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</si>
  <si>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</si>
  <si>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</si>
  <si>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</si>
  <si>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</si>
  <si>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</si>
  <si>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</si>
  <si>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</si>
  <si>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</si>
  <si>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</si>
  <si>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</si>
  <si>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</si>
  <si>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</si>
  <si>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</si>
  <si>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</si>
  <si>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</si>
  <si>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</si>
  <si>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</si>
  <si>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</si>
  <si>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</si>
  <si>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</si>
  <si>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</si>
  <si>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</si>
  <si>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</si>
  <si>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</si>
  <si>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</si>
  <si>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</si>
  <si>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</si>
  <si>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</si>
  <si>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</si>
  <si>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</si>
  <si>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</si>
  <si>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</si>
  <si>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</si>
  <si>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</si>
  <si>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</si>
  <si>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</si>
  <si>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</si>
  <si>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</si>
  <si>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</si>
  <si>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</si>
  <si>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</si>
  <si>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</si>
  <si>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</si>
  <si>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</si>
  <si>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</si>
  <si>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</si>
  <si>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</si>
  <si>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</si>
  <si>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</si>
  <si>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</si>
  <si>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</si>
  <si>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</si>
  <si>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</si>
  <si>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</si>
  <si>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</si>
  <si>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</si>
  <si>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</si>
  <si>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</si>
  <si>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</si>
  <si>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</si>
  <si>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</si>
  <si>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</si>
  <si>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</si>
  <si>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</si>
  <si>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</si>
  <si>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</si>
  <si>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</si>
  <si>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</si>
  <si>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</si>
  <si>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</si>
  <si>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</si>
  <si>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</si>
  <si>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</si>
  <si>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</si>
  <si>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</si>
  <si>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</si>
  <si>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</si>
  <si>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</si>
  <si>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</si>
  <si>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</si>
  <si>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</si>
  <si>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</si>
  <si>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</si>
  <si>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</si>
  <si>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</si>
  <si>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</si>
  <si>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</si>
  <si>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</si>
  <si>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</si>
  <si>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</si>
  <si>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</si>
  <si>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</si>
  <si>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</si>
  <si>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</si>
  <si>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</si>
  <si>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</si>
  <si>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</si>
  <si>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</si>
  <si>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</si>
  <si>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</si>
  <si>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</si>
  <si>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</si>
  <si>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</si>
  <si>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</si>
  <si>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</si>
  <si>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</si>
  <si>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</si>
  <si>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</si>
  <si>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</si>
  <si>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</si>
  <si>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</si>
  <si>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</si>
  <si>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</si>
  <si>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</si>
  <si>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</si>
  <si>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</si>
  <si>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</si>
  <si>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</si>
  <si>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</si>
  <si>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</si>
  <si>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</si>
  <si>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</si>
  <si>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</si>
  <si>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</si>
  <si>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</si>
  <si>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</si>
  <si>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</si>
  <si>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</si>
  <si>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</si>
  <si>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</si>
  <si>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</si>
  <si>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</si>
  <si>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</si>
  <si>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</si>
  <si>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</si>
  <si>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</si>
  <si>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</si>
  <si>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</si>
  <si>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</si>
  <si>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</si>
  <si>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</si>
  <si>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</si>
  <si>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</si>
  <si>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</si>
  <si>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</si>
  <si>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</si>
  <si>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</si>
  <si>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</si>
  <si>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</si>
  <si>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</si>
  <si>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</si>
  <si>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</si>
  <si>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</si>
  <si>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</si>
  <si>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</si>
  <si>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</si>
  <si>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</si>
  <si>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</si>
  <si>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</si>
  <si>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</si>
  <si>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</si>
  <si>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</si>
  <si>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</si>
  <si>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</si>
  <si>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</si>
  <si>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</si>
  <si>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</si>
  <si>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</si>
  <si>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</si>
  <si>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</si>
  <si>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</si>
  <si>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</si>
  <si>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</si>
  <si>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</si>
  <si>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</si>
  <si>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</si>
  <si>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</si>
  <si>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</si>
  <si>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</si>
  <si>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</si>
  <si>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</si>
  <si>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</si>
  <si>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</si>
  <si>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</si>
  <si>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</si>
  <si>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</si>
  <si>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</si>
  <si>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</si>
  <si>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</si>
  <si>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</si>
  <si>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</si>
  <si>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</si>
  <si>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</si>
  <si>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</si>
  <si>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</si>
  <si>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</si>
  <si>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</si>
  <si>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</si>
  <si>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</si>
  <si>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</si>
  <si>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</si>
  <si>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</si>
  <si>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</si>
  <si>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</si>
  <si>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</si>
  <si>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</si>
  <si>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</si>
  <si>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</si>
  <si>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</si>
  <si>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</si>
  <si>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</si>
  <si>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</si>
  <si>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</si>
  <si>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</si>
  <si>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</si>
  <si>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</si>
  <si>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</si>
  <si>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</si>
  <si>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</si>
  <si>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</si>
  <si>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</si>
  <si>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</si>
  <si>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</si>
  <si>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</si>
  <si>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</si>
  <si>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</si>
  <si>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</si>
  <si>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</si>
  <si>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</si>
  <si>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</si>
  <si>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</si>
  <si>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</si>
  <si>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</si>
  <si>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</si>
  <si>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</si>
  <si>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</si>
  <si>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</si>
  <si>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</si>
  <si>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</si>
  <si>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</si>
  <si>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</si>
  <si>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</si>
  <si>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</si>
  <si>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</si>
  <si>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</si>
  <si>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</si>
  <si>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</si>
  <si>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</si>
  <si>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</si>
  <si>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</si>
  <si>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</si>
  <si>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</si>
  <si>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</si>
  <si>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</si>
  <si>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</si>
  <si>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</si>
  <si>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</si>
  <si>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</si>
  <si>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</si>
  <si>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</si>
  <si>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</si>
  <si>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</si>
  <si>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</si>
  <si>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</si>
  <si>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</si>
  <si>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</si>
  <si>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</si>
  <si>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</si>
  <si>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</si>
  <si>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</si>
  <si>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</si>
  <si>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</si>
  <si>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</si>
  <si>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</si>
  <si>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</si>
  <si>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</si>
  <si>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</si>
  <si>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</si>
  <si>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</si>
  <si>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</si>
  <si>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</si>
  <si>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</si>
  <si>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</si>
  <si>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</si>
  <si>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</si>
  <si>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</si>
  <si>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</si>
  <si>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</si>
  <si>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</si>
  <si>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</si>
  <si>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</si>
  <si>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</si>
  <si>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</si>
  <si>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</si>
  <si>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</si>
  <si>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</si>
  <si>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</si>
  <si>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</si>
  <si>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</si>
  <si>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</si>
  <si>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</si>
  <si>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</si>
  <si>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</si>
  <si>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</si>
  <si>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</si>
  <si>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</si>
  <si>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</si>
  <si>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</si>
  <si>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</si>
  <si>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</si>
  <si>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</si>
  <si>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</si>
  <si>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</si>
  <si>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</si>
  <si>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</si>
  <si>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</si>
  <si>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</si>
  <si>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</si>
  <si>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</si>
  <si>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</si>
  <si>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</si>
  <si>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</si>
  <si>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</si>
  <si>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</si>
  <si>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</si>
  <si>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</si>
  <si>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</si>
  <si>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</si>
  <si>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</si>
  <si>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</si>
  <si>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</si>
  <si>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</si>
  <si>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</si>
  <si>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</si>
  <si>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</si>
  <si>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</si>
  <si>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</si>
  <si>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</si>
  <si>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</si>
  <si>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</si>
  <si>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</si>
  <si>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</si>
  <si>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</si>
  <si>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</si>
  <si>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</si>
  <si>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</si>
  <si>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</si>
  <si>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</si>
  <si>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</si>
  <si>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</si>
  <si>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</si>
  <si>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</si>
  <si>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</si>
  <si>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</si>
  <si>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</si>
  <si>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</si>
  <si>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</si>
  <si>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</si>
  <si>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</si>
  <si>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</si>
  <si>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</si>
  <si>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</si>
  <si>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</si>
  <si>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</si>
  <si>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</si>
  <si>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</si>
  <si>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</si>
  <si>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</si>
  <si>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</si>
  <si>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</si>
  <si>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</si>
  <si>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</si>
  <si>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</si>
  <si>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</si>
  <si>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</si>
  <si>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</si>
  <si>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</si>
  <si>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</si>
  <si>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</si>
  <si>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</si>
  <si>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</si>
  <si>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</si>
  <si>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</si>
  <si>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</si>
  <si>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</si>
  <si>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</si>
  <si>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</si>
  <si>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</si>
  <si>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</si>
  <si>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</si>
  <si>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</si>
  <si>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</si>
  <si>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</si>
  <si>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</si>
  <si>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</si>
  <si>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</si>
  <si>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</si>
  <si>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</si>
  <si>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</si>
  <si>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</si>
  <si>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</si>
  <si>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</si>
  <si>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</si>
  <si>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</si>
  <si>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</si>
  <si>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</si>
  <si>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</si>
  <si>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</si>
  <si>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</si>
  <si>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</si>
  <si>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</si>
  <si>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</si>
  <si>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</si>
  <si>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</si>
  <si>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</si>
  <si>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</si>
  <si>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</si>
  <si>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</si>
  <si>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</si>
  <si>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</si>
  <si>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</si>
  <si>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</si>
  <si>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</si>
  <si>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</si>
  <si>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</si>
  <si>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</si>
  <si>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</si>
  <si>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</si>
  <si>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</si>
  <si>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</si>
  <si>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</si>
  <si>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</si>
  <si>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</si>
  <si>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</si>
  <si>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</si>
  <si>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</si>
  <si>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</si>
  <si>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</si>
  <si>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</si>
  <si>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</si>
  <si>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</si>
  <si>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</si>
  <si>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</si>
  <si>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</si>
  <si>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</si>
  <si>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</si>
  <si>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</si>
  <si>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</si>
  <si>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</si>
  <si>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</si>
  <si>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</si>
  <si>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</si>
  <si>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</si>
  <si>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</si>
  <si>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</si>
  <si>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</si>
  <si>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</si>
  <si>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</si>
  <si>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</si>
  <si>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</si>
  <si>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</si>
  <si>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</si>
  <si>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</si>
  <si>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</si>
  <si>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</si>
  <si>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</si>
  <si>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</si>
  <si>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</si>
  <si>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</si>
  <si>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</si>
  <si>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</si>
  <si>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</si>
  <si>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</si>
  <si>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</si>
  <si>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</si>
  <si>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</si>
  <si>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</si>
  <si>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</si>
  <si>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</si>
  <si>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</si>
  <si>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</si>
  <si>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</si>
  <si>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</si>
  <si>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</si>
  <si>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</si>
  <si>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</si>
  <si>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</si>
  <si>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</si>
  <si>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</si>
  <si>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</si>
  <si>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</si>
  <si>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</si>
  <si>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</si>
  <si>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</si>
  <si>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</si>
  <si>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</si>
  <si>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</si>
  <si>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</si>
  <si>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</si>
  <si>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</si>
  <si>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</si>
  <si>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</si>
  <si>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</si>
  <si>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</si>
  <si>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</si>
  <si>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</si>
  <si>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</si>
  <si>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</si>
  <si>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</si>
  <si>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</si>
  <si>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</si>
  <si>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</si>
  <si>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</si>
  <si>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</si>
  <si>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</si>
  <si>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</si>
  <si>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</si>
  <si>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</si>
  <si>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</si>
  <si>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</si>
  <si>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</si>
  <si>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</si>
  <si>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</si>
  <si>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</si>
  <si>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</si>
  <si>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</si>
  <si>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</si>
  <si>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</si>
  <si>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</si>
  <si>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</si>
  <si>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</si>
  <si>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</si>
  <si>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</si>
  <si>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</si>
  <si>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</si>
  <si>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</si>
  <si>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</si>
  <si>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</si>
  <si>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</si>
  <si>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</si>
  <si>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</si>
  <si>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</si>
  <si>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</si>
  <si>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</si>
  <si>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</si>
  <si>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</si>
  <si>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</si>
  <si>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</si>
  <si>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</si>
  <si>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</si>
  <si>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</si>
  <si>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</si>
  <si>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</si>
  <si>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</si>
  <si>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</si>
  <si>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</si>
  <si>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</si>
  <si>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</si>
  <si>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</si>
  <si>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</si>
  <si>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</si>
  <si>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</si>
  <si>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</si>
  <si>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</si>
  <si>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</si>
  <si>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</si>
  <si>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</si>
  <si>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</si>
  <si>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</si>
  <si>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</si>
  <si>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</si>
  <si>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</si>
  <si>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</si>
  <si>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</si>
  <si>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</si>
  <si>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</si>
  <si>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</si>
  <si>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</si>
  <si>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</si>
  <si>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</si>
  <si>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</si>
  <si>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</si>
  <si>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</si>
  <si>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</si>
  <si>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</si>
  <si>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</si>
  <si>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</si>
  <si>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</si>
  <si>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</si>
  <si>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</si>
  <si>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</si>
  <si>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</si>
  <si>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</si>
  <si>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</si>
  <si>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</si>
  <si>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</si>
  <si>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</si>
  <si>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</si>
  <si>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</si>
  <si>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</si>
  <si>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</si>
  <si>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</si>
  <si>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</si>
  <si>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</si>
  <si>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</si>
  <si>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</si>
  <si>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</si>
  <si>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</si>
  <si>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</si>
  <si>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</si>
  <si>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</si>
  <si>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</si>
  <si>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</si>
  <si>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</si>
  <si>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</si>
  <si>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</si>
  <si>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</si>
  <si>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</si>
  <si>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</si>
  <si>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</si>
  <si>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</si>
  <si>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</si>
  <si>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</si>
  <si>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</si>
  <si>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</si>
  <si>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</si>
  <si>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</si>
  <si>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</si>
  <si>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</si>
  <si>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</si>
  <si>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</si>
  <si>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</si>
  <si>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</si>
  <si>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</si>
  <si>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</si>
  <si>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</si>
  <si>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</si>
  <si>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</si>
  <si>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</si>
  <si>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</si>
  <si>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</si>
  <si>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</si>
  <si>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</si>
  <si>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</si>
  <si>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</si>
  <si>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</si>
  <si>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</si>
  <si>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</si>
  <si>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</si>
  <si>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</si>
  <si>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</si>
  <si>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</si>
  <si>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</si>
  <si>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</si>
  <si>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</si>
  <si>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</si>
  <si>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</si>
  <si>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</si>
  <si>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</si>
  <si>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</si>
  <si>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</si>
  <si>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</si>
  <si>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</si>
  <si>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</si>
  <si>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</si>
  <si>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</si>
  <si>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</si>
  <si>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</si>
  <si>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</si>
  <si>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</si>
  <si>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</si>
  <si>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</si>
  <si>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</si>
  <si>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</si>
  <si>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</si>
  <si>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</si>
  <si>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</si>
  <si>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</si>
  <si>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</si>
  <si>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</si>
  <si>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</si>
  <si>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</si>
  <si>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</si>
  <si>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</si>
  <si>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</si>
  <si>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</si>
  <si>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</si>
  <si>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</si>
  <si>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</si>
  <si>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</si>
  <si>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</si>
  <si>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</si>
  <si>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</si>
  <si>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</si>
  <si>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</si>
  <si>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</si>
  <si>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</si>
  <si>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</si>
  <si>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</si>
  <si>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</si>
  <si>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</si>
  <si>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</si>
  <si>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</si>
  <si>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</si>
  <si>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</si>
  <si>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</si>
  <si>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</si>
  <si>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</si>
  <si>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</si>
  <si>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</si>
  <si>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</si>
  <si>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</si>
  <si>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</si>
  <si>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</si>
  <si>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</si>
  <si>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</si>
  <si>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</si>
  <si>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</si>
  <si>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</si>
  <si>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</si>
  <si>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</si>
  <si>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</si>
  <si>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</si>
  <si>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</si>
  <si>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</si>
  <si>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</si>
  <si>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</si>
  <si>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</si>
  <si>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</si>
  <si>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</si>
  <si>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</si>
  <si>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</si>
  <si>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</si>
  <si>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</si>
  <si>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</si>
  <si>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</si>
  <si>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</si>
  <si>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</si>
  <si>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</si>
  <si>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</si>
  <si>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</si>
  <si>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</si>
  <si>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</si>
  <si>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</si>
  <si>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</si>
  <si>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</si>
  <si>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</si>
  <si>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</si>
  <si>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</si>
  <si>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</si>
  <si>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</si>
  <si>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</si>
  <si>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</si>
  <si>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</si>
  <si>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</si>
  <si>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</si>
  <si>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</si>
  <si>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</si>
  <si>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</si>
  <si>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</si>
  <si>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</si>
  <si>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</si>
  <si>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</si>
  <si>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</si>
  <si>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</si>
  <si>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</si>
  <si>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</si>
  <si>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</si>
  <si>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</si>
  <si>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</si>
  <si>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</si>
  <si>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</si>
  <si>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</si>
  <si>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</si>
  <si>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</si>
  <si>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</si>
  <si>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</si>
  <si>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</si>
  <si>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</si>
  <si>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</si>
  <si>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</si>
  <si>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</si>
  <si>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</si>
  <si>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</si>
  <si>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</si>
  <si>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</si>
  <si>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</si>
  <si>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</si>
  <si>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</si>
  <si>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</si>
  <si>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</si>
  <si>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</si>
  <si>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</si>
  <si>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</si>
  <si>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</si>
  <si>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</si>
  <si>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</si>
  <si>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</si>
  <si>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</si>
  <si>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</si>
  <si>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</si>
  <si>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</si>
  <si>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</si>
  <si>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</si>
  <si>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</si>
  <si>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</si>
  <si>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</si>
  <si>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</si>
  <si>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</si>
  <si>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</si>
  <si>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</si>
  <si>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</si>
  <si>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</si>
  <si>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</si>
  <si>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</si>
  <si>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</si>
  <si>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</si>
  <si>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</si>
  <si>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</si>
  <si>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</si>
  <si>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</si>
  <si>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</si>
  <si>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</si>
  <si>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</si>
  <si>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</si>
  <si>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</si>
  <si>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</si>
  <si>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</si>
  <si>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</si>
  <si>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</si>
  <si>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</si>
  <si>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</si>
  <si>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</si>
  <si>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</si>
  <si>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</si>
  <si>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</si>
  <si>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</si>
  <si>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</si>
  <si>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</si>
  <si>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</si>
  <si>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</si>
  <si>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</si>
  <si>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</si>
  <si>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</si>
  <si>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</si>
  <si>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</si>
  <si>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</si>
  <si>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</si>
  <si>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</si>
  <si>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</si>
  <si>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</si>
  <si>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</si>
  <si>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</si>
  <si>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</si>
  <si>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</si>
  <si>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</si>
  <si>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</si>
  <si>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</si>
  <si>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</si>
  <si>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</si>
  <si>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</si>
  <si>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</si>
  <si>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</si>
  <si>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</si>
  <si>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</si>
  <si>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</si>
  <si>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</si>
  <si>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</si>
  <si>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</si>
  <si>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</si>
  <si>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</si>
  <si>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</si>
  <si>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</si>
  <si>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</si>
  <si>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</si>
  <si>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</si>
  <si>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</si>
  <si>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</si>
  <si>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</si>
  <si>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</si>
  <si>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</si>
  <si>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</si>
  <si>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</si>
  <si>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</si>
  <si>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</si>
  <si>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</si>
  <si>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</si>
  <si>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</si>
  <si>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</si>
  <si>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</si>
  <si>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</si>
  <si>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</si>
  <si>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</si>
  <si>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</si>
  <si>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</si>
  <si>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</si>
  <si>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</si>
  <si>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</si>
  <si>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</si>
  <si>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</si>
  <si>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</si>
  <si>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</si>
  <si>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</si>
  <si>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</si>
  <si>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</si>
  <si>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</si>
  <si>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</si>
  <si>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</si>
  <si>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</si>
  <si>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</si>
  <si>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</si>
  <si>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</si>
  <si>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</si>
  <si>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</si>
  <si>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</si>
  <si>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</si>
  <si>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</si>
  <si>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</si>
  <si>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</si>
  <si>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</si>
  <si>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</si>
  <si>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</si>
  <si>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</si>
  <si>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</si>
  <si>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</si>
  <si>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</si>
  <si>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</si>
  <si>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</si>
  <si>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</si>
  <si>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</si>
  <si>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</si>
  <si>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</si>
  <si>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</si>
  <si>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</si>
  <si>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</si>
  <si>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</si>
  <si>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</si>
  <si>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</si>
  <si>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</si>
  <si>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</si>
  <si>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</si>
  <si>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</si>
  <si>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</si>
  <si>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</si>
  <si>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</si>
  <si>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</si>
  <si>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</si>
  <si>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</si>
  <si>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</si>
  <si>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</si>
  <si>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</si>
  <si>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</si>
  <si>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</si>
  <si>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</si>
  <si>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</si>
  <si>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</si>
  <si>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</si>
  <si>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</si>
  <si>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</si>
  <si>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</si>
  <si>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</si>
  <si>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</si>
  <si>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</si>
  <si>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</si>
  <si>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</si>
  <si>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</si>
  <si>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</si>
  <si>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</si>
  <si>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</si>
  <si>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</si>
  <si>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</si>
  <si>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</si>
  <si>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</si>
  <si>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</si>
  <si>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</si>
  <si>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</si>
  <si>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</si>
  <si>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</si>
  <si>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</si>
  <si>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</si>
  <si>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</si>
  <si>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</si>
  <si>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</si>
  <si>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</si>
  <si>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</si>
  <si>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</si>
  <si>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</si>
  <si>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</si>
  <si>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</si>
  <si>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</si>
  <si>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</si>
  <si>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</si>
  <si>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</si>
  <si>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</si>
  <si>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</si>
  <si>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</si>
  <si>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</si>
  <si>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</si>
  <si>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</si>
  <si>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</si>
  <si>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</si>
  <si>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</si>
  <si>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</si>
  <si>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</si>
  <si>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</si>
  <si>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</si>
  <si>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</si>
  <si>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</si>
  <si>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</si>
  <si>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</si>
  <si>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</si>
  <si>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</si>
  <si>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</si>
  <si>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</si>
  <si>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</si>
  <si>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</si>
  <si>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</si>
  <si>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</si>
  <si>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</si>
  <si>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</si>
  <si>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</si>
  <si>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</si>
  <si>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</si>
  <si>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</si>
  <si>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</si>
  <si>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</si>
  <si>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</si>
  <si>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</si>
  <si>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</si>
  <si>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</si>
  <si>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</si>
  <si>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</si>
  <si>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</si>
  <si>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</si>
  <si>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</si>
  <si>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</si>
  <si>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</si>
  <si>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</si>
  <si>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</si>
  <si>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</si>
  <si>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</si>
  <si>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</si>
  <si>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</si>
  <si>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</si>
  <si>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</si>
  <si>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</si>
  <si>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</si>
  <si>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</si>
  <si>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</si>
  <si>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</si>
  <si>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</si>
  <si>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</si>
  <si>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</si>
  <si>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</si>
  <si>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</si>
  <si>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</si>
  <si>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</si>
  <si>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</si>
  <si>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</si>
  <si>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</si>
  <si>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</si>
  <si>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</si>
  <si>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</si>
  <si>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</si>
  <si>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</si>
  <si>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</si>
  <si>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</si>
  <si>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</si>
  <si>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</si>
  <si>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</si>
  <si>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</si>
  <si>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</si>
  <si>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</si>
  <si>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</si>
  <si>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</si>
  <si>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</si>
  <si>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</si>
  <si>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</si>
  <si>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</si>
  <si>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</si>
  <si>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</si>
  <si>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</si>
  <si>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</si>
  <si>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</si>
  <si>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</si>
  <si>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</si>
  <si>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</si>
  <si>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</si>
  <si>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</si>
  <si>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</si>
  <si>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</si>
  <si>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</si>
  <si>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</si>
  <si>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</si>
  <si>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</si>
  <si>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</si>
  <si>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</si>
  <si>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</si>
  <si>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</si>
  <si>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</si>
  <si>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</si>
  <si>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</si>
  <si>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</si>
  <si>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</si>
  <si>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</si>
  <si>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</si>
  <si>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</si>
  <si>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</si>
  <si>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</si>
  <si>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</si>
  <si>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</si>
  <si>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</si>
  <si>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</si>
  <si>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</si>
  <si>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</si>
  <si>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</si>
  <si>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</si>
  <si>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</si>
  <si>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</si>
  <si>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</si>
  <si>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</si>
  <si>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</si>
  <si>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</si>
  <si>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</si>
  <si>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</si>
  <si>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</si>
  <si>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</si>
  <si>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</si>
  <si>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</si>
  <si>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</si>
  <si>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</si>
  <si>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</si>
  <si>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</si>
  <si>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</si>
  <si>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</si>
  <si>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</si>
  <si>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</si>
  <si>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</si>
  <si>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</si>
  <si>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</si>
  <si>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</si>
  <si>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</si>
  <si>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</si>
  <si>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</si>
  <si>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</si>
  <si>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</si>
  <si>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</si>
  <si>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</si>
  <si>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</si>
  <si>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</si>
  <si>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</si>
  <si>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</si>
  <si>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</si>
  <si>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</si>
  <si>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</si>
  <si>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</si>
  <si>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</si>
  <si>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</si>
  <si>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</si>
  <si>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</si>
  <si>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</si>
  <si>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</si>
  <si>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</si>
  <si>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</si>
  <si>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</si>
  <si>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</si>
  <si>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</si>
  <si>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</si>
  <si>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</si>
  <si>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</si>
  <si>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</si>
  <si>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</si>
  <si>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</si>
  <si>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</si>
  <si>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</si>
  <si>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</si>
  <si>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</si>
  <si>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</si>
  <si>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</si>
  <si>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</si>
  <si>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</si>
  <si>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</si>
  <si>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</si>
  <si>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</si>
  <si>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</si>
  <si>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</si>
  <si>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</si>
  <si>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</si>
  <si>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</si>
  <si>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</si>
  <si>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</si>
  <si>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</si>
  <si>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</si>
  <si>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</si>
  <si>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</si>
  <si>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</si>
  <si>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</si>
  <si>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</si>
  <si>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</si>
  <si>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</si>
  <si>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</si>
  <si>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</si>
  <si>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</si>
  <si>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</si>
  <si>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</si>
  <si>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</si>
  <si>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</si>
  <si>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</si>
  <si>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</si>
  <si>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</si>
  <si>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</si>
  <si>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</si>
  <si>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</si>
  <si>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</si>
  <si>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</si>
  <si>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</si>
  <si>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</si>
  <si>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</si>
  <si>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</si>
  <si>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</si>
  <si>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</si>
  <si>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</si>
  <si>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</si>
  <si>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</si>
  <si>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</si>
  <si>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</si>
  <si>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</si>
  <si>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</si>
  <si>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</si>
  <si>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</si>
  <si>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</si>
  <si>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</si>
  <si>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</si>
  <si>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</si>
  <si>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</si>
  <si>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</si>
  <si>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</si>
  <si>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</si>
  <si>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</si>
  <si>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</si>
  <si>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</si>
  <si>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</si>
  <si>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</si>
  <si>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</si>
  <si>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</si>
  <si>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</si>
  <si>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</si>
  <si>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</si>
  <si>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</si>
  <si>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</si>
  <si>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</si>
  <si>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</si>
  <si>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</si>
  <si>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</si>
  <si>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</si>
  <si>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</si>
  <si>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</si>
  <si>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</si>
  <si>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</si>
  <si>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</si>
  <si>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</si>
  <si>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</si>
  <si>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</si>
  <si>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</si>
  <si>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</si>
  <si>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</si>
  <si>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</si>
  <si>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</si>
  <si>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</si>
  <si>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</si>
  <si>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</si>
  <si>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</si>
  <si>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</si>
  <si>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</si>
  <si>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</si>
  <si>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</si>
  <si>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</si>
  <si>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</si>
  <si>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</si>
  <si>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</si>
  <si>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</si>
  <si>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</si>
  <si>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</si>
  <si>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</si>
  <si>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</si>
  <si>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</si>
  <si>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</si>
  <si>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</si>
  <si>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</si>
  <si>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</si>
  <si>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</si>
  <si>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</si>
  <si>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</si>
  <si>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</si>
  <si>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</si>
  <si>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</si>
  <si>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</si>
  <si>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</si>
  <si>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</si>
  <si>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</si>
  <si>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</si>
  <si>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</si>
  <si>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</si>
  <si>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</si>
  <si>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</si>
  <si>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</si>
  <si>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</si>
  <si>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</si>
  <si>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</si>
  <si>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</si>
  <si>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</si>
  <si>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</si>
  <si>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</si>
  <si>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</si>
  <si>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</si>
  <si>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</si>
  <si>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</si>
  <si>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</si>
  <si>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</si>
  <si>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</si>
  <si>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</si>
  <si>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</si>
  <si>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</si>
  <si>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</si>
  <si>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</si>
  <si>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</si>
  <si>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</si>
  <si>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</si>
  <si>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</si>
  <si>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</si>
  <si>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</si>
  <si>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</si>
  <si>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</si>
  <si>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</si>
  <si>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</si>
  <si>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</si>
  <si>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</si>
  <si>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</si>
  <si>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</si>
  <si>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</si>
  <si>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</si>
  <si>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</si>
  <si>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</si>
  <si>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</si>
  <si>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</si>
  <si>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</si>
  <si>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</si>
  <si>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</si>
  <si>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</si>
  <si>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</si>
  <si>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</si>
  <si>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</si>
  <si>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</si>
  <si>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</si>
  <si>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</si>
  <si>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</si>
  <si>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</si>
  <si>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</si>
  <si>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</si>
  <si>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</si>
  <si>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</si>
  <si>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</si>
  <si>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</si>
  <si>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</si>
  <si>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</si>
  <si>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</si>
  <si>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</si>
  <si>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</si>
  <si>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</si>
  <si>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</si>
  <si>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</si>
  <si>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</si>
  <si>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</si>
  <si>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</si>
  <si>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</si>
  <si>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</si>
  <si>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</si>
  <si>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</si>
  <si>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</si>
  <si>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</si>
  <si>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</si>
  <si>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</si>
  <si>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</si>
  <si>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</si>
  <si>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</si>
  <si>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</si>
  <si>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</si>
  <si>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</si>
  <si>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</si>
  <si>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</si>
  <si>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</si>
  <si>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</si>
  <si>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</si>
  <si>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</si>
  <si>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</si>
  <si>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</si>
  <si>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</si>
  <si>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</si>
  <si>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</si>
  <si>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</si>
  <si>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</si>
  <si>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</si>
  <si>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</si>
  <si>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</si>
  <si>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</si>
  <si>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</si>
  <si>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</si>
  <si>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</si>
  <si>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</si>
  <si>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</si>
  <si>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</si>
  <si>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</si>
  <si>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</si>
  <si>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</si>
  <si>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</si>
  <si>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</si>
  <si>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</si>
  <si>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</si>
  <si>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</si>
  <si>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</si>
  <si>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</si>
  <si>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</si>
  <si>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</si>
  <si>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</si>
  <si>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</si>
  <si>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</si>
  <si>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</si>
  <si>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</si>
  <si>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</si>
  <si>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</si>
  <si>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</si>
  <si>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</si>
  <si>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</si>
  <si>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</si>
  <si>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</si>
  <si>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</si>
  <si>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</si>
  <si>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</si>
  <si>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</si>
  <si>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</si>
  <si>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</si>
  <si>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</si>
  <si>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</si>
  <si>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</si>
  <si>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</si>
  <si>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</si>
  <si>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</si>
  <si>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</si>
  <si>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</si>
  <si>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</si>
  <si>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</si>
  <si>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</si>
  <si>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</si>
  <si>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</si>
  <si>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</si>
  <si>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</si>
  <si>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</si>
  <si>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</si>
  <si>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</si>
  <si>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</si>
  <si>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</si>
  <si>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</si>
  <si>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</si>
  <si>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</si>
  <si>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</si>
  <si>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</si>
  <si>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</si>
  <si>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</si>
  <si>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</si>
  <si>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</si>
  <si>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</si>
  <si>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</si>
  <si>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</si>
  <si>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</si>
  <si>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</si>
  <si>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</si>
  <si>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</si>
  <si>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</si>
  <si>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</si>
  <si>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</si>
  <si>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</si>
  <si>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</si>
  <si>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</si>
  <si>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</si>
  <si>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</si>
  <si>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</si>
  <si>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</si>
  <si>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</si>
  <si>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</si>
  <si>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</si>
  <si>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</si>
  <si>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</si>
  <si>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</si>
  <si>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</si>
  <si>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</si>
  <si>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</si>
  <si>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</si>
  <si>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</si>
  <si>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</si>
  <si>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</si>
  <si>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</si>
  <si>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</si>
  <si>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</si>
  <si>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</si>
  <si>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</si>
  <si>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</si>
  <si>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</si>
  <si>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</si>
  <si>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</si>
  <si>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</si>
  <si>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</si>
  <si>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</si>
  <si>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</si>
  <si>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</si>
  <si>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</si>
  <si>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</si>
  <si>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</si>
  <si>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</si>
  <si>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</si>
  <si>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</si>
  <si>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</si>
  <si>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</si>
  <si>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</si>
  <si>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</si>
  <si>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</si>
  <si>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</si>
  <si>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</si>
  <si>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</si>
  <si>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</si>
  <si>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</si>
  <si>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</si>
  <si>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</si>
  <si>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</si>
  <si>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</si>
  <si>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</si>
  <si>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</si>
  <si>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</si>
  <si>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</si>
  <si>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</si>
  <si>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</si>
  <si>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</si>
  <si>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</si>
  <si>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</si>
  <si>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</si>
  <si>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</si>
  <si>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</si>
  <si>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</si>
  <si>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</si>
  <si>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</si>
  <si>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</si>
  <si>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</si>
  <si>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</si>
  <si>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</si>
  <si>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</si>
  <si>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</si>
  <si>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</si>
  <si>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</si>
  <si>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</si>
  <si>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</si>
  <si>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</si>
  <si>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</si>
  <si>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</si>
  <si>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</si>
  <si>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</si>
  <si>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</si>
  <si>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</si>
  <si>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</si>
  <si>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</si>
  <si>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</si>
  <si>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</si>
  <si>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</si>
  <si>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</si>
  <si>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</si>
  <si>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</si>
  <si>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</si>
  <si>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</si>
  <si>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</si>
  <si>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</si>
  <si>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</si>
  <si>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</si>
  <si>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</si>
  <si>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</si>
  <si>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</si>
  <si>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</si>
  <si>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</si>
  <si>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</si>
  <si>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</si>
  <si>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</si>
  <si>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</si>
  <si>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</si>
  <si>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</si>
  <si>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</si>
  <si>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</si>
  <si>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</si>
  <si>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</si>
  <si>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</si>
  <si>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</si>
  <si>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</si>
  <si>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</si>
  <si>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</si>
  <si>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</si>
  <si>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</si>
  <si>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</si>
  <si>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</si>
  <si>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</si>
  <si>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</si>
  <si>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</si>
  <si>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</si>
  <si>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</si>
  <si>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</si>
  <si>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</si>
  <si>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</si>
  <si>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</si>
  <si>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</si>
  <si>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</si>
  <si>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</si>
  <si>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</si>
  <si>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</si>
  <si>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</si>
  <si>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</si>
  <si>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</si>
  <si>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</si>
  <si>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</si>
  <si>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</si>
  <si>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</si>
  <si>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</si>
  <si>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</si>
  <si>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</si>
  <si>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</si>
  <si>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</si>
  <si>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</si>
  <si>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</si>
  <si>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</si>
  <si>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</si>
  <si>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</si>
  <si>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</si>
  <si>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</si>
  <si>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</si>
  <si>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</si>
  <si>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</si>
  <si>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</si>
  <si>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</si>
  <si>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</si>
  <si>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</si>
  <si>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</si>
  <si>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</si>
  <si>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</si>
  <si>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</si>
  <si>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</si>
  <si>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</si>
  <si>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</si>
  <si>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</si>
  <si>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</si>
  <si>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</si>
  <si>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</si>
  <si>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</si>
  <si>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</si>
  <si>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</si>
  <si>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</si>
  <si>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</si>
  <si>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</si>
  <si>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</si>
  <si>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</si>
  <si>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</si>
  <si>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</si>
  <si>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</si>
  <si>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</si>
  <si>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</si>
  <si>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</si>
  <si>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</si>
  <si>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</si>
  <si>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</si>
  <si>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</si>
  <si>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</si>
  <si>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</si>
  <si>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</si>
  <si>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</si>
  <si>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</si>
  <si>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</si>
  <si>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</si>
  <si>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</si>
  <si>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</si>
  <si>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</si>
  <si>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</si>
  <si>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</si>
  <si>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</si>
  <si>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</si>
  <si>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</si>
  <si>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</si>
  <si>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</si>
  <si>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</si>
  <si>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</si>
  <si>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</si>
  <si>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</si>
  <si>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</si>
  <si>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</si>
  <si>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</si>
  <si>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</si>
  <si>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</si>
  <si>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</si>
  <si>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</si>
  <si>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</si>
  <si>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</si>
  <si>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</si>
  <si>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</si>
  <si>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</si>
  <si>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</si>
  <si>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</si>
  <si>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</si>
  <si>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</si>
  <si>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</si>
  <si>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</si>
  <si>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</si>
  <si>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</si>
  <si>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</si>
  <si>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</si>
  <si>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</si>
  <si>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</si>
  <si>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</si>
  <si>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</si>
  <si>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</si>
  <si>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</si>
  <si>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</si>
  <si>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</si>
  <si>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</si>
  <si>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</si>
  <si>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</si>
  <si>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</si>
  <si>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</si>
  <si>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</si>
  <si>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</si>
  <si>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</si>
  <si>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</si>
  <si>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</si>
  <si>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</si>
  <si>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</si>
  <si>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</si>
  <si>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</si>
  <si>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</si>
  <si>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</si>
  <si>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</si>
  <si>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</si>
  <si>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</si>
  <si>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</si>
  <si>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</si>
  <si>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</si>
  <si>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</si>
  <si>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</si>
  <si>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</si>
  <si>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</si>
  <si>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</si>
  <si>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</si>
  <si>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</si>
  <si>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</si>
  <si>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</si>
  <si>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</si>
  <si>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</si>
  <si>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</si>
  <si>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</si>
  <si>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</si>
  <si>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</si>
  <si>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</si>
  <si>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</si>
  <si>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</si>
  <si>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</si>
  <si>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</si>
  <si>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</si>
  <si>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</si>
  <si>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</si>
  <si>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</si>
  <si>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</si>
  <si>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</si>
  <si>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</si>
  <si>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</si>
  <si>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</si>
  <si>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</si>
  <si>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</si>
  <si>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</si>
  <si>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</si>
  <si>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</si>
  <si>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</si>
  <si>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</si>
  <si>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</si>
  <si>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</si>
  <si>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</si>
  <si>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</si>
  <si>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</si>
  <si>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</si>
  <si>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</si>
  <si>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</si>
  <si>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</si>
  <si>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</si>
  <si>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</si>
  <si>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</si>
  <si>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</si>
  <si>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</si>
  <si>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</si>
  <si>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</si>
  <si>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</si>
  <si>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</si>
  <si>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</si>
  <si>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</si>
  <si>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</si>
  <si>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</si>
  <si>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</si>
  <si>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</si>
  <si>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</si>
  <si>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</si>
  <si>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</si>
  <si>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</si>
  <si>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</si>
  <si>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</si>
  <si>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</si>
  <si>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</si>
  <si>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</si>
  <si>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</si>
  <si>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</si>
  <si>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</si>
  <si>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</si>
  <si>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</si>
  <si>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</si>
  <si>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</si>
  <si>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</si>
  <si>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</si>
  <si>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</si>
  <si>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</si>
  <si>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</si>
  <si>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</si>
  <si>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</si>
  <si>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</si>
  <si>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</si>
  <si>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</si>
  <si>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</si>
  <si>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</si>
  <si>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</si>
  <si>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</si>
  <si>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</si>
  <si>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</si>
  <si>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</si>
  <si>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</si>
  <si>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</si>
  <si>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</si>
  <si>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</si>
  <si>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</si>
  <si>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</si>
  <si>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</si>
  <si>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</si>
  <si>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</si>
  <si>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</si>
  <si>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</si>
  <si>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</si>
  <si>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</si>
  <si>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</si>
  <si>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</si>
  <si>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</si>
  <si>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</si>
  <si>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</si>
  <si>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</si>
  <si>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</si>
  <si>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</si>
  <si>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</si>
  <si>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</si>
  <si>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</si>
  <si>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</si>
  <si>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</si>
  <si>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</si>
  <si>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</si>
  <si>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</si>
  <si>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</si>
  <si>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</si>
  <si>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</si>
  <si>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</si>
  <si>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</si>
  <si>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</si>
  <si>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</si>
  <si>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</si>
  <si>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</si>
  <si>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</si>
  <si>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</si>
  <si>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</si>
  <si>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</si>
  <si>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</si>
  <si>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</si>
  <si>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</si>
  <si>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</si>
  <si>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</si>
  <si>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</si>
  <si>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</si>
  <si>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</si>
  <si>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</si>
  <si>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</si>
  <si>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</si>
  <si>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</si>
  <si>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</si>
  <si>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</si>
  <si>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</si>
  <si>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</si>
  <si>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</si>
  <si>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</si>
  <si>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</si>
  <si>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</si>
  <si>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</si>
  <si>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</si>
  <si>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</si>
  <si>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</si>
  <si>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</si>
  <si>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</si>
  <si>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</si>
  <si>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</si>
  <si>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</si>
  <si>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</si>
  <si>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</si>
  <si>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</si>
  <si>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</si>
  <si>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</si>
  <si>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</si>
  <si>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</si>
  <si>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</si>
  <si>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</si>
  <si>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</si>
  <si>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</si>
  <si>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</si>
  <si>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</si>
  <si>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</si>
  <si>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</si>
  <si>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</si>
  <si>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</si>
  <si>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</si>
  <si>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</si>
  <si>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</si>
  <si>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</si>
  <si>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</si>
  <si>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</si>
  <si>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</si>
  <si>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</si>
  <si>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</si>
  <si>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</si>
  <si>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</si>
  <si>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</si>
  <si>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</si>
  <si>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</si>
  <si>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</si>
  <si>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</si>
  <si>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</si>
  <si>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</si>
  <si>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</si>
  <si>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</si>
  <si>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</si>
  <si>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</si>
  <si>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</si>
  <si>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</si>
  <si>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</si>
  <si>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</si>
  <si>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</si>
  <si>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</si>
  <si>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</si>
  <si>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</si>
  <si>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</si>
  <si>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</si>
  <si>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</si>
  <si>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</si>
  <si>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</si>
  <si>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</si>
  <si>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</si>
  <si>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</si>
  <si>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</si>
  <si>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</si>
  <si>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</si>
  <si>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</si>
  <si>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</si>
  <si>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</si>
  <si>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</si>
  <si>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</si>
  <si>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</si>
  <si>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</si>
  <si>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</si>
  <si>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</si>
  <si>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</si>
  <si>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</si>
  <si>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</si>
  <si>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</si>
  <si>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</si>
  <si>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</si>
  <si>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</si>
  <si>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</si>
  <si>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</si>
  <si>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</si>
  <si>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</si>
  <si>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</si>
  <si>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</si>
  <si>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</si>
  <si>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</si>
  <si>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</si>
  <si>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</si>
  <si>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</si>
  <si>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</si>
  <si>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</si>
  <si>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</si>
  <si>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</si>
  <si>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</si>
  <si>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</si>
  <si>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</si>
  <si>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</si>
  <si>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</si>
  <si>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</si>
  <si>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</si>
  <si>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</si>
  <si>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</si>
  <si>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</si>
  <si>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</si>
  <si>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</si>
  <si>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</si>
  <si>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</si>
  <si>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</si>
  <si>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</si>
  <si>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</si>
  <si>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</si>
  <si>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</si>
  <si>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</si>
  <si>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</si>
  <si>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</si>
  <si>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</si>
  <si>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</si>
  <si>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</si>
  <si>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</si>
  <si>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</si>
  <si>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</si>
  <si>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</si>
  <si>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</si>
  <si>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</si>
  <si>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</si>
  <si>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</si>
  <si>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</si>
  <si>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</si>
  <si>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</si>
  <si>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</si>
  <si>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</si>
  <si>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</si>
  <si>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</si>
  <si>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</si>
  <si>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</si>
  <si>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</si>
  <si>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</si>
  <si>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</si>
  <si>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</si>
  <si>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</si>
  <si>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</si>
  <si>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</si>
  <si>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</si>
  <si>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</si>
  <si>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</si>
  <si>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</si>
  <si>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</si>
  <si>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</si>
  <si>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</si>
  <si>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</si>
  <si>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</si>
  <si>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</si>
  <si>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</si>
  <si>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</si>
  <si>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</si>
  <si>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</si>
  <si>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</si>
  <si>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</si>
  <si>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</si>
  <si>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</si>
  <si>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</si>
  <si>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</si>
  <si>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</si>
  <si>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</si>
  <si>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</si>
  <si>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</si>
  <si>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</si>
  <si>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</si>
  <si>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</si>
  <si>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</si>
  <si>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</si>
  <si>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</si>
  <si>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</si>
  <si>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</si>
  <si>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</si>
  <si>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</si>
  <si>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</si>
  <si>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</si>
  <si>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</si>
  <si>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</si>
  <si>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</si>
  <si>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</si>
  <si>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</si>
  <si>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</si>
  <si>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</si>
  <si>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</si>
  <si>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</si>
  <si>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</si>
  <si>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</si>
  <si>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</si>
  <si>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</si>
  <si>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</si>
  <si>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</si>
  <si>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</si>
  <si>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</si>
  <si>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</si>
  <si>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</si>
  <si>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</si>
  <si>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</si>
  <si>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</si>
  <si>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</si>
  <si>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</si>
  <si>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</si>
  <si>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</si>
  <si>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</si>
  <si>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</si>
  <si>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</si>
  <si>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</si>
  <si>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</si>
  <si>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</si>
  <si>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</si>
  <si>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</si>
  <si>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</si>
  <si>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</si>
  <si>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</si>
  <si>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</si>
  <si>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</si>
  <si>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</si>
  <si>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</si>
  <si>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</si>
  <si>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</si>
  <si>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</si>
  <si>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</si>
  <si>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</si>
  <si>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</si>
  <si>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</si>
  <si>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</si>
  <si>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</si>
  <si>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</si>
  <si>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</si>
  <si>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</si>
  <si>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</si>
  <si>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</si>
  <si>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</si>
  <si>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</si>
  <si>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</si>
  <si>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</si>
  <si>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</si>
  <si>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</si>
  <si>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</si>
  <si>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</si>
  <si>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</si>
  <si>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</si>
  <si>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</si>
  <si>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</si>
  <si>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</si>
  <si>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</si>
  <si>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</si>
  <si>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</si>
  <si>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</si>
  <si>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</si>
  <si>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</si>
  <si>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</si>
  <si>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</si>
  <si>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</si>
  <si>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</si>
  <si>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</si>
  <si>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</si>
  <si>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</si>
  <si>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</si>
  <si>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</si>
  <si>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</si>
  <si>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</si>
  <si>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</si>
  <si>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</si>
  <si>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</si>
  <si>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</si>
  <si>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</si>
  <si>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</si>
  <si>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</si>
  <si>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</si>
  <si>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</si>
  <si>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</si>
  <si>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</si>
  <si>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</si>
  <si>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</si>
  <si>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</si>
  <si>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</si>
  <si>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</si>
  <si>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</si>
  <si>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</si>
  <si>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</si>
  <si>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</si>
  <si>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</si>
  <si>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</si>
  <si>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</si>
  <si>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</si>
  <si>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</si>
  <si>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</si>
  <si>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</si>
  <si>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</si>
  <si>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</si>
  <si>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</si>
  <si>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</si>
  <si>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</si>
  <si>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</si>
  <si>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</si>
  <si>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</si>
  <si>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</si>
  <si>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</si>
  <si>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</si>
  <si>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</si>
  <si>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</si>
  <si>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</si>
  <si>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</si>
  <si>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</si>
  <si>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</si>
  <si>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</si>
  <si>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</si>
  <si>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</si>
  <si>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</si>
  <si>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</si>
  <si>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</si>
  <si>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</si>
  <si>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</si>
  <si>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</si>
  <si>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</si>
  <si>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</si>
  <si>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</si>
  <si>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</si>
  <si>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</si>
  <si>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</si>
  <si>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</si>
  <si>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</si>
  <si>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</si>
  <si>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</si>
  <si>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</si>
  <si>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</si>
  <si>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</si>
  <si>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</si>
  <si>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</si>
  <si>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</si>
  <si>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</si>
  <si>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</si>
  <si>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</si>
  <si>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</si>
  <si>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</si>
  <si>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</si>
  <si>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</si>
  <si>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</si>
  <si>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</si>
  <si>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</si>
  <si>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</si>
  <si>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</si>
  <si>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</si>
  <si>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</si>
  <si>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</si>
  <si>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</si>
  <si>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</si>
  <si>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</si>
  <si>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</si>
  <si>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</si>
  <si>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</si>
  <si>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</si>
  <si>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</si>
  <si>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</si>
  <si>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</si>
  <si>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</si>
  <si>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</si>
  <si>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</si>
  <si>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</si>
  <si>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</si>
  <si>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</si>
  <si>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</si>
  <si>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</si>
  <si>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</si>
  <si>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</si>
  <si>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</si>
  <si>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</si>
  <si>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</si>
  <si>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</si>
  <si>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</si>
  <si>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</si>
  <si>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</si>
  <si>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</si>
  <si>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</si>
  <si>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</si>
  <si>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</si>
  <si>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</si>
  <si>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</si>
  <si>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</si>
  <si>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</si>
  <si>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</si>
  <si>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</si>
  <si>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</si>
  <si>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</si>
  <si>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</si>
  <si>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</si>
  <si>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</si>
  <si>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</si>
  <si>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</si>
  <si>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</si>
  <si>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</si>
  <si>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</si>
  <si>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</si>
  <si>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</si>
  <si>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</si>
  <si>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</si>
  <si>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</si>
  <si>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</si>
  <si>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</si>
  <si>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</si>
  <si>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</si>
  <si>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</si>
  <si>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</si>
  <si>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</si>
  <si>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</si>
  <si>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</si>
  <si>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</si>
  <si>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</si>
  <si>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</si>
  <si>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</si>
  <si>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</si>
  <si>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</si>
  <si>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</si>
  <si>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</si>
  <si>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</si>
  <si>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</si>
  <si>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</si>
  <si>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</si>
  <si>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</si>
  <si>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</si>
  <si>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</si>
  <si>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</si>
  <si>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</si>
  <si>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</si>
  <si>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</si>
  <si>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</si>
  <si>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</si>
  <si>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</si>
  <si>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</si>
  <si>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</si>
  <si>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</si>
  <si>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</si>
  <si>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</si>
  <si>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</si>
  <si>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</si>
  <si>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</si>
  <si>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</si>
  <si>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</si>
  <si>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</si>
  <si>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</si>
  <si>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</si>
  <si>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</si>
  <si>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</si>
  <si>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</si>
  <si>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</si>
  <si>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</si>
  <si>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</si>
  <si>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</si>
  <si>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</si>
  <si>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</si>
  <si>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</si>
  <si>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</si>
  <si>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</si>
  <si>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</si>
  <si>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</si>
  <si>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</si>
  <si>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</si>
  <si>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</si>
  <si>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</si>
  <si>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</si>
  <si>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</si>
  <si>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</si>
  <si>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</si>
  <si>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</si>
  <si>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</si>
  <si>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</si>
  <si>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</si>
  <si>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</si>
  <si>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</si>
  <si>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</si>
  <si>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</si>
  <si>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</si>
  <si>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</si>
  <si>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</si>
  <si>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</si>
  <si>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</si>
  <si>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</si>
  <si>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</si>
  <si>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</si>
  <si>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</si>
  <si>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</si>
  <si>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</si>
  <si>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</si>
  <si>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</si>
  <si>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</si>
  <si>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</si>
  <si>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</si>
  <si>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</si>
  <si>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</si>
  <si>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</si>
  <si>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</si>
  <si>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</si>
  <si>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</si>
  <si>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</si>
  <si>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</si>
  <si>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</si>
  <si>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</si>
  <si>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</si>
  <si>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</si>
  <si>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</si>
  <si>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</si>
  <si>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</si>
  <si>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</si>
  <si>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</si>
  <si>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</si>
  <si>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</si>
  <si>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</si>
  <si>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</si>
  <si>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</si>
  <si>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</si>
  <si>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</si>
  <si>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</si>
  <si>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</si>
  <si>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</si>
  <si>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</si>
  <si>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</si>
  <si>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</si>
  <si>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</si>
  <si>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</si>
  <si>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</si>
  <si>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</si>
  <si>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</si>
  <si>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</si>
  <si>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</si>
  <si>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</si>
  <si>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</si>
  <si>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</si>
  <si>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</si>
  <si>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</si>
  <si>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</si>
  <si>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</si>
  <si>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</si>
  <si>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</si>
  <si>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</si>
  <si>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</si>
  <si>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</si>
  <si>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</si>
  <si>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</si>
  <si>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</si>
  <si>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</si>
  <si>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</si>
  <si>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</si>
  <si>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</si>
  <si>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</si>
  <si>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</si>
  <si>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</si>
  <si>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</si>
  <si>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</si>
  <si>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</si>
  <si>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</si>
  <si>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</si>
  <si>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</si>
  <si>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</si>
  <si>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</si>
  <si>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</si>
  <si>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</si>
  <si>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</si>
  <si>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</si>
  <si>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</si>
  <si>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</si>
  <si>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</si>
  <si>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</si>
  <si>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</si>
  <si>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</si>
  <si>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</si>
  <si>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</si>
  <si>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</si>
  <si>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</si>
  <si>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</si>
  <si>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</si>
  <si>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</si>
  <si>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</si>
  <si>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</si>
  <si>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</si>
  <si>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</si>
  <si>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</si>
  <si>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</si>
  <si>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</si>
  <si>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</si>
  <si>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</si>
  <si>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</si>
  <si>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</si>
  <si>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</si>
  <si>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</si>
  <si>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</si>
  <si>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</si>
  <si>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</si>
  <si>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</si>
  <si>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</si>
  <si>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</si>
  <si>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</si>
  <si>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</si>
  <si>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</si>
  <si>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</si>
  <si>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</si>
  <si>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</si>
  <si>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</si>
  <si>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</si>
  <si>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</si>
  <si>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</si>
  <si>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</si>
  <si>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</si>
  <si>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</si>
  <si>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</si>
  <si>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</si>
  <si>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</si>
  <si>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</si>
  <si>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</si>
  <si>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</si>
  <si>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</si>
  <si>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</si>
  <si>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</si>
  <si>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</si>
  <si>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</si>
  <si>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</si>
  <si>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</si>
  <si>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</si>
  <si>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</si>
  <si>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</si>
  <si>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</si>
  <si>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</si>
  <si>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</si>
  <si>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</si>
  <si>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</si>
  <si>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</si>
  <si>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</si>
  <si>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</si>
  <si>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</si>
  <si>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</si>
  <si>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</si>
  <si>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</si>
  <si>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</si>
  <si>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</si>
  <si>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</si>
  <si>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</si>
  <si>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</si>
  <si>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</si>
  <si>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</si>
  <si>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</si>
  <si>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</si>
  <si>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</si>
  <si>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</si>
  <si>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</si>
  <si>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</si>
  <si>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</si>
  <si>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</si>
  <si>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</si>
  <si>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</si>
  <si>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</si>
  <si>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</si>
  <si>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</si>
  <si>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</si>
  <si>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</si>
  <si>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</si>
  <si>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</si>
  <si>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</si>
  <si>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</si>
  <si>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</si>
  <si>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</si>
  <si>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</si>
  <si>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</si>
  <si>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</si>
  <si>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</si>
  <si>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</si>
  <si>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</si>
  <si>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</si>
  <si>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</si>
  <si>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</si>
  <si>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</si>
  <si>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</si>
  <si>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</si>
  <si>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</si>
  <si>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</si>
  <si>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</si>
  <si>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</si>
  <si>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</si>
  <si>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</si>
  <si>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</si>
  <si>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</si>
  <si>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</si>
  <si>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</si>
  <si>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</si>
  <si>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</si>
  <si>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</si>
  <si>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</si>
  <si>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</si>
  <si>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</si>
  <si>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</si>
  <si>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</si>
  <si>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</si>
  <si>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</si>
  <si>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</si>
  <si>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</si>
  <si>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</si>
  <si>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</si>
  <si>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</si>
  <si>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</si>
  <si>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</si>
  <si>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</si>
  <si>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</si>
  <si>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</si>
  <si>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</si>
  <si>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</si>
  <si>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</si>
  <si>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</si>
  <si>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</si>
  <si>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</si>
  <si>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</si>
  <si>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</si>
  <si>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</si>
  <si>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</si>
  <si>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</si>
  <si>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</si>
  <si>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</si>
  <si>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</si>
  <si>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</si>
  <si>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</si>
  <si>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</si>
  <si>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</si>
  <si>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</si>
  <si>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</si>
  <si>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</si>
  <si>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</si>
  <si>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</si>
  <si>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</si>
  <si>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</si>
  <si>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</si>
  <si>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</si>
  <si>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</si>
  <si>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</si>
  <si>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</si>
  <si>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</si>
  <si>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</si>
  <si>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</si>
  <si>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</si>
  <si>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</si>
  <si>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</si>
  <si>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</si>
  <si>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</si>
  <si>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</si>
  <si>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</si>
  <si>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</si>
  <si>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</si>
  <si>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</si>
  <si>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</si>
  <si>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</si>
  <si>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</si>
  <si>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</si>
  <si>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</si>
  <si>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</si>
  <si>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</si>
  <si>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</si>
  <si>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</si>
  <si>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</si>
  <si>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</si>
  <si>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</si>
  <si>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</si>
  <si>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</si>
  <si>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</si>
  <si>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</si>
  <si>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</si>
  <si>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</si>
  <si>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</si>
  <si>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</si>
  <si>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</si>
  <si>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</si>
  <si>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</si>
  <si>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</si>
  <si>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</si>
  <si>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</si>
  <si>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</si>
  <si>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</si>
  <si>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</si>
  <si>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</si>
  <si>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</si>
  <si>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</si>
  <si>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</si>
  <si>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</si>
  <si>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</si>
  <si>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</si>
  <si>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</si>
  <si>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</si>
  <si>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</si>
  <si>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</si>
  <si>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</si>
  <si>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</si>
  <si>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</si>
  <si>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</si>
  <si>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</si>
  <si>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</si>
  <si>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</si>
  <si>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</si>
  <si>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</si>
  <si>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</si>
  <si>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</si>
  <si>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</si>
  <si>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</si>
  <si>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</si>
  <si>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</si>
  <si>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</si>
  <si>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</si>
  <si>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</si>
  <si>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</si>
  <si>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</si>
  <si>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</si>
  <si>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</si>
  <si>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</si>
  <si>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</si>
  <si>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</si>
  <si>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</si>
  <si>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</si>
  <si>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</si>
  <si>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</si>
  <si>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</si>
  <si>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</si>
  <si>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</si>
  <si>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</si>
  <si>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</si>
  <si>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</si>
  <si>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</si>
  <si>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</si>
  <si>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</si>
  <si>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</si>
  <si>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</si>
  <si>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</si>
  <si>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</si>
  <si>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</si>
  <si>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</si>
  <si>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</si>
  <si>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</si>
  <si>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</si>
  <si>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</si>
  <si>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</si>
  <si>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</si>
  <si>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</si>
  <si>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</si>
  <si>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</si>
  <si>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</si>
  <si>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</si>
  <si>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</si>
  <si>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</si>
  <si>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</si>
  <si>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</si>
  <si>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</si>
  <si>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</si>
  <si>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</si>
  <si>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</si>
  <si>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</si>
  <si>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</si>
  <si>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</si>
  <si>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</si>
  <si>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</si>
  <si>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</si>
  <si>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</si>
  <si>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</si>
  <si>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</si>
  <si>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</si>
  <si>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</si>
  <si>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</si>
  <si>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</si>
  <si>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</si>
  <si>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</si>
  <si>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</si>
  <si>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</si>
  <si>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</si>
  <si>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</si>
  <si>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</si>
  <si>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</si>
  <si>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</si>
  <si>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</si>
  <si>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</si>
  <si>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</si>
  <si>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</si>
  <si>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</si>
  <si>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</si>
  <si>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</si>
  <si>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</si>
  <si>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</si>
  <si>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</si>
  <si>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</si>
  <si>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</si>
  <si>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</si>
  <si>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</si>
  <si>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</si>
  <si>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</si>
  <si>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</si>
  <si>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</si>
  <si>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</si>
  <si>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</si>
  <si>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</si>
  <si>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</si>
  <si>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</si>
  <si>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</si>
  <si>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</si>
  <si>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</si>
  <si>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</si>
  <si>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</si>
  <si>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</si>
  <si>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</si>
  <si>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</si>
  <si>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</si>
  <si>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</si>
  <si>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</si>
  <si>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</si>
  <si>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</si>
  <si>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</si>
  <si>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</si>
  <si>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</si>
  <si>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</si>
  <si>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</si>
  <si>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</si>
  <si>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</si>
  <si>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</si>
  <si>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</si>
  <si>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</si>
  <si>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</si>
  <si>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</si>
  <si>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</si>
  <si>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</si>
  <si>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</si>
  <si>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</si>
  <si>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</si>
  <si>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</si>
  <si>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</si>
  <si>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</si>
  <si>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</si>
  <si>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</si>
  <si>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</si>
  <si>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</si>
  <si>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</si>
  <si>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</si>
  <si>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</si>
  <si>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</si>
  <si>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</si>
  <si>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</si>
  <si>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</si>
  <si>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</si>
  <si>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</si>
  <si>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</si>
  <si>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</si>
  <si>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</si>
  <si>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</si>
  <si>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</si>
  <si>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</si>
  <si>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</si>
  <si>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</si>
  <si>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</si>
  <si>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</si>
  <si>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</si>
  <si>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</si>
  <si>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</si>
  <si>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</si>
  <si>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</si>
  <si>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</si>
  <si>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</si>
  <si>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</si>
  <si>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</si>
  <si>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</si>
  <si>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</si>
  <si>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</si>
  <si>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</si>
  <si>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</si>
  <si>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</si>
  <si>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</si>
  <si>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</si>
  <si>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</si>
  <si>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</si>
  <si>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</si>
  <si>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</si>
  <si>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</si>
  <si>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</si>
  <si>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</si>
  <si>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</si>
  <si>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</si>
  <si>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</si>
  <si>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</si>
  <si>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</si>
  <si>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</si>
  <si>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</si>
  <si>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</si>
  <si>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</si>
  <si>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</si>
  <si>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</si>
  <si>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</si>
  <si>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</si>
  <si>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</si>
  <si>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</si>
  <si>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</si>
  <si>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</si>
  <si>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</si>
  <si>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</si>
  <si>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</si>
  <si>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</si>
  <si>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</si>
  <si>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</si>
  <si>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</si>
  <si>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</si>
  <si>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</si>
  <si>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</si>
  <si>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</si>
  <si>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</si>
  <si>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</si>
  <si>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</si>
  <si>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</si>
  <si>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</si>
  <si>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</si>
  <si>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</si>
  <si>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</si>
  <si>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</si>
  <si>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</si>
  <si>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</si>
  <si>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</si>
  <si>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</si>
  <si>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</si>
  <si>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</si>
  <si>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</si>
  <si>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</si>
  <si>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</si>
  <si>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</si>
  <si>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</si>
  <si>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</si>
  <si>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</si>
  <si>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</si>
  <si>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</si>
  <si>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</si>
  <si>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</si>
  <si>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</si>
  <si>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</si>
  <si>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</si>
  <si>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</si>
  <si>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</si>
  <si>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</si>
  <si>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</si>
  <si>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</si>
  <si>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</si>
  <si>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</si>
  <si>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</si>
  <si>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</si>
  <si>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</si>
  <si>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</si>
  <si>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</si>
  <si>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</si>
  <si>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</si>
  <si>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</si>
  <si>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</si>
  <si>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</si>
  <si>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</si>
  <si>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</si>
  <si>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</si>
  <si>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</si>
  <si>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</si>
  <si>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</si>
  <si>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</si>
  <si>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</si>
  <si>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</si>
  <si>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</si>
  <si>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</si>
  <si>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</si>
  <si>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</si>
  <si>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</si>
  <si>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</si>
  <si>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</si>
  <si>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</si>
  <si>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</si>
  <si>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</si>
  <si>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</si>
  <si>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</si>
  <si>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</si>
  <si>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</si>
  <si>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</si>
  <si>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</si>
  <si>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</si>
  <si>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</si>
  <si>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</si>
  <si>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</si>
  <si>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</si>
  <si>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</si>
  <si>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</si>
  <si>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</si>
  <si>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</si>
  <si>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</si>
  <si>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</si>
  <si>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</si>
  <si>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</si>
  <si>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</si>
  <si>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</si>
  <si>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</si>
  <si>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</si>
  <si>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</si>
  <si>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</si>
  <si>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</si>
  <si>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</si>
  <si>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</si>
  <si>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</si>
  <si>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</si>
  <si>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</si>
  <si>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</si>
  <si>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</si>
  <si>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</si>
  <si>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</si>
  <si>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</si>
  <si>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</si>
  <si>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</si>
  <si>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</si>
  <si>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</si>
  <si>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</si>
  <si>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</si>
  <si>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</si>
  <si>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</si>
  <si>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</si>
  <si>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</si>
  <si>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</si>
  <si>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</si>
  <si>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</si>
  <si>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</si>
  <si>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</si>
  <si>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</si>
  <si>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</si>
  <si>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</si>
  <si>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</si>
  <si>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</si>
  <si>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</si>
  <si>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</si>
  <si>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</si>
  <si>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</si>
  <si>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</si>
  <si>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</si>
  <si>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</si>
  <si>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</si>
  <si>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</si>
  <si>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</si>
  <si>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</si>
  <si>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</si>
  <si>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</si>
  <si>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</si>
  <si>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</si>
  <si>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</si>
  <si>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</si>
  <si>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</si>
  <si>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</si>
  <si>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</si>
  <si>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</si>
  <si>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</si>
  <si>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</si>
  <si>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</si>
  <si>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</si>
  <si>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</si>
  <si>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</si>
  <si>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</si>
  <si>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</si>
  <si>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</si>
  <si>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</si>
  <si>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</si>
  <si>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</si>
  <si>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</si>
  <si>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</si>
  <si>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</si>
  <si>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</si>
  <si>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</si>
  <si>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</si>
  <si>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</si>
  <si>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</si>
  <si>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</si>
  <si>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</si>
  <si>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</si>
  <si>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</si>
  <si>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</si>
  <si>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</si>
  <si>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</si>
  <si>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</si>
  <si>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</si>
  <si>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</si>
  <si>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</si>
  <si>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</si>
  <si>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</si>
  <si>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</si>
  <si>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</si>
  <si>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</si>
  <si>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</si>
  <si>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</si>
  <si>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</si>
  <si>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</si>
  <si>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</si>
  <si>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</si>
  <si>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</si>
  <si>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</si>
  <si>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</si>
  <si>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</si>
  <si>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</si>
  <si>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</si>
  <si>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</si>
  <si>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</si>
  <si>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</si>
  <si>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</si>
  <si>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</si>
  <si>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</si>
  <si>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</si>
  <si>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</si>
  <si>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</si>
  <si>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</si>
  <si>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</si>
  <si>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</si>
  <si>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</si>
  <si>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</si>
  <si>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</si>
  <si>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</si>
  <si>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</si>
  <si>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</si>
  <si>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</si>
  <si>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</si>
  <si>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</si>
  <si>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</si>
  <si>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</si>
  <si>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</si>
  <si>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</si>
  <si>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</si>
  <si>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</si>
  <si>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</si>
  <si>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</si>
  <si>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</si>
  <si>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</si>
  <si>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</si>
  <si>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</si>
  <si>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</si>
  <si>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</si>
  <si>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</si>
  <si>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</si>
  <si>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</si>
  <si>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</si>
  <si>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</si>
  <si>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</si>
  <si>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</si>
  <si>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</si>
  <si>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</si>
  <si>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</si>
  <si>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</si>
  <si>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</si>
  <si>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</si>
  <si>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</si>
  <si>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</si>
  <si>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</si>
  <si>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</si>
  <si>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</si>
  <si>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</si>
  <si>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</si>
  <si>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</si>
  <si>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</si>
  <si>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</si>
  <si>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</si>
  <si>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</si>
  <si>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</si>
  <si>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</si>
  <si>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</si>
  <si>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</si>
  <si>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</si>
  <si>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</si>
  <si>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</si>
  <si>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</si>
  <si>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</si>
  <si>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</si>
  <si>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</si>
  <si>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</si>
  <si>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</si>
  <si>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</si>
  <si>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</si>
  <si>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</si>
  <si>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</si>
  <si>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</si>
  <si>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</si>
  <si>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</si>
  <si>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</si>
  <si>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</si>
  <si>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</si>
  <si>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</si>
  <si>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</si>
  <si>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</si>
  <si>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</si>
  <si>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</si>
  <si>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</si>
  <si>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</si>
  <si>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</si>
  <si>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</si>
  <si>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</si>
  <si>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</si>
  <si>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</si>
  <si>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</si>
  <si>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</si>
  <si>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</si>
  <si>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</si>
  <si>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</si>
  <si>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</si>
  <si>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</si>
  <si>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</si>
  <si>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</si>
  <si>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</si>
  <si>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</si>
  <si>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</si>
  <si>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</si>
  <si>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</si>
  <si>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</si>
  <si>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</si>
  <si>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</si>
  <si>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</si>
  <si>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</si>
  <si>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</si>
  <si>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</si>
  <si>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</si>
  <si>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</si>
  <si>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</si>
  <si>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</si>
  <si>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</si>
  <si>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</si>
  <si>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</si>
  <si>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</si>
  <si>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</si>
  <si>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</si>
  <si>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</si>
  <si>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</si>
  <si>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</si>
  <si>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</si>
  <si>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</si>
  <si>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</si>
  <si>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</si>
  <si>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</si>
  <si>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</si>
  <si>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</si>
  <si>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</si>
  <si>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</si>
  <si>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</si>
  <si>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</si>
  <si>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</si>
  <si>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</si>
  <si>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</si>
  <si>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</si>
  <si>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</si>
  <si>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</si>
  <si>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</si>
  <si>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</si>
  <si>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</si>
  <si>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</si>
  <si>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</si>
  <si>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</si>
  <si>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</si>
  <si>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</si>
  <si>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</si>
  <si>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</si>
  <si>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</si>
  <si>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</si>
  <si>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</si>
  <si>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</si>
  <si>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</si>
  <si>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</si>
  <si>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</si>
  <si>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</si>
  <si>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</si>
  <si>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</si>
  <si>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</si>
  <si>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</si>
  <si>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</si>
  <si>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</si>
  <si>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</si>
  <si>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</si>
  <si>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</si>
  <si>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</si>
  <si>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</si>
  <si>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</si>
  <si>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</si>
  <si>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</si>
  <si>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</si>
  <si>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</si>
  <si>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</si>
  <si>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</si>
  <si>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</si>
  <si>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</si>
  <si>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</si>
  <si>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</si>
  <si>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</si>
  <si>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</si>
  <si>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</si>
  <si>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</si>
  <si>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</si>
  <si>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</si>
  <si>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</si>
  <si>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</si>
  <si>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</si>
  <si>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</si>
  <si>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</si>
  <si>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</si>
  <si>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</si>
  <si>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</si>
  <si>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</si>
  <si>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</si>
  <si>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</si>
  <si>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</si>
  <si>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</si>
  <si>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</si>
  <si>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</si>
  <si>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</si>
  <si>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</si>
  <si>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</si>
  <si>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</si>
  <si>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</si>
  <si>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</si>
  <si>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</si>
  <si>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</si>
  <si>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</si>
  <si>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</si>
  <si>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</si>
  <si>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</si>
  <si>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</si>
  <si>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</si>
  <si>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</si>
  <si>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</si>
  <si>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</si>
  <si>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</si>
  <si>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</si>
  <si>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</si>
  <si>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</si>
  <si>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</si>
  <si>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</si>
  <si>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</si>
  <si>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</si>
  <si>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</si>
  <si>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</si>
  <si>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</si>
  <si>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</si>
  <si>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</si>
  <si>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</si>
  <si>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</si>
  <si>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</si>
  <si>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</si>
  <si>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</si>
  <si>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</si>
  <si>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</si>
  <si>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</si>
  <si>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</si>
  <si>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</si>
  <si>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</si>
  <si>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</si>
  <si>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</si>
  <si>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</si>
  <si>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</si>
  <si>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</si>
  <si>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</si>
  <si>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</si>
  <si>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</si>
  <si>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</si>
  <si>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</si>
  <si>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</si>
  <si>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</si>
  <si>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</si>
  <si>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</si>
  <si>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</si>
  <si>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</si>
  <si>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</si>
  <si>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</si>
  <si>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</si>
  <si>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</si>
  <si>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</si>
  <si>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</si>
  <si>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</si>
  <si>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</si>
  <si>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</si>
  <si>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</si>
  <si>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</si>
  <si>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</si>
  <si>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</si>
  <si>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</si>
  <si>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</si>
  <si>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</si>
  <si>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</si>
  <si>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</si>
  <si>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</si>
  <si>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</si>
  <si>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</si>
  <si>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</si>
  <si>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</si>
  <si>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</si>
  <si>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</si>
  <si>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</si>
  <si>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</si>
  <si>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</si>
  <si>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</si>
  <si>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</si>
  <si>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</si>
  <si>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</si>
  <si>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</si>
  <si>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</si>
  <si>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</si>
  <si>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</si>
  <si>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</si>
  <si>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</si>
  <si>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</si>
  <si>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</si>
  <si>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</si>
  <si>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</si>
  <si>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</si>
  <si>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</si>
  <si>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</si>
  <si>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</si>
  <si>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</si>
  <si>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</si>
  <si>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</si>
  <si>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</si>
  <si>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</si>
  <si>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</si>
  <si>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</si>
  <si>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</si>
  <si>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</si>
  <si>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</si>
  <si>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</si>
  <si>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</si>
  <si>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</si>
  <si>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</si>
  <si>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</si>
  <si>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</si>
  <si>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</si>
  <si>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</si>
  <si>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</si>
  <si>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</si>
  <si>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</si>
  <si>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</si>
  <si>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</si>
  <si>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</si>
  <si>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</si>
  <si>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</si>
  <si>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</si>
  <si>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</si>
  <si>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</si>
  <si>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</si>
  <si>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</si>
  <si>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</si>
  <si>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</si>
  <si>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</si>
  <si>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</si>
  <si>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</si>
  <si>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</si>
  <si>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</si>
  <si>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</si>
  <si>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</si>
  <si>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</si>
  <si>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</si>
  <si>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</si>
  <si>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</si>
  <si>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</si>
  <si>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</si>
  <si>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</si>
  <si>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</si>
  <si>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</si>
  <si>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</si>
  <si>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</si>
  <si>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</si>
  <si>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</si>
  <si>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</si>
  <si>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</si>
  <si>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</si>
  <si>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</si>
  <si>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</si>
  <si>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</si>
  <si>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</si>
  <si>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</si>
  <si>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</si>
  <si>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</si>
  <si>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</si>
  <si>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</si>
  <si>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</si>
  <si>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</si>
  <si>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</si>
  <si>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</si>
  <si>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</si>
  <si>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</si>
  <si>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</si>
  <si>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</si>
  <si>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</si>
  <si>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</si>
  <si>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</si>
  <si>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</si>
  <si>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</si>
  <si>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</si>
  <si>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</si>
  <si>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</si>
  <si>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</si>
  <si>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</si>
  <si>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</si>
  <si>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</si>
  <si>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</si>
  <si>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</si>
  <si>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</si>
  <si>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</si>
  <si>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</si>
  <si>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</si>
  <si>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</si>
  <si>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</si>
  <si>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</si>
  <si>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</si>
  <si>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</si>
  <si>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</si>
  <si>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</si>
  <si>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</si>
  <si>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</si>
  <si>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</si>
  <si>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</si>
  <si>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</si>
  <si>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</si>
  <si>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</si>
  <si>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</si>
  <si>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</si>
  <si>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</si>
  <si>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</si>
  <si>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</si>
  <si>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</si>
  <si>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</si>
  <si>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</si>
  <si>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</si>
  <si>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</si>
  <si>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</si>
  <si>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</si>
  <si>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</si>
  <si>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</si>
  <si>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</si>
  <si>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</si>
  <si>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</si>
  <si>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</si>
  <si>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</si>
  <si>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</si>
  <si>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</si>
  <si>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</si>
  <si>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</si>
  <si>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</si>
  <si>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</si>
  <si>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</si>
  <si>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</si>
  <si>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</si>
  <si>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</si>
  <si>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</si>
  <si>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</si>
  <si>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</si>
  <si>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</si>
  <si>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</si>
  <si>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</si>
  <si>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</si>
  <si>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</si>
  <si>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</si>
  <si>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</si>
  <si>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</si>
  <si>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</si>
  <si>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</si>
  <si>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</si>
  <si>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</si>
  <si>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</si>
  <si>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</si>
  <si>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</si>
  <si>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</si>
  <si>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</si>
  <si>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</si>
  <si>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</si>
  <si>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</si>
  <si>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</si>
  <si>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</si>
  <si>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</si>
  <si>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</si>
  <si>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</si>
  <si>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</si>
  <si>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</si>
  <si>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</si>
  <si>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</si>
  <si>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</si>
  <si>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</si>
  <si>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</si>
  <si>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</si>
  <si>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</si>
  <si>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</si>
  <si>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</si>
  <si>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</si>
  <si>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</si>
  <si>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</si>
  <si>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</si>
  <si>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</si>
  <si>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</si>
  <si>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</si>
  <si>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</si>
  <si>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</si>
  <si>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</si>
  <si>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</si>
  <si>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</si>
  <si>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</si>
  <si>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</si>
  <si>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</si>
  <si>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</si>
  <si>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</si>
  <si>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</si>
  <si>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</si>
  <si>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</si>
  <si>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</si>
  <si>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</si>
  <si>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</si>
  <si>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</si>
  <si>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</si>
  <si>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</si>
  <si>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</si>
  <si>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</si>
  <si>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</si>
  <si>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</si>
  <si>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</si>
  <si>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</si>
  <si>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</si>
  <si>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</si>
  <si>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</si>
  <si>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</si>
  <si>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</si>
  <si>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</si>
  <si>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</si>
  <si>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</si>
  <si>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</si>
  <si>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</si>
  <si>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</si>
  <si>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</si>
  <si>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</si>
  <si>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</si>
  <si>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</si>
  <si>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</si>
  <si>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</si>
  <si>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</si>
  <si>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</si>
  <si>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</si>
  <si>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</si>
  <si>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</si>
  <si>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</si>
  <si>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</si>
  <si>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</si>
  <si>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</si>
  <si>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</si>
  <si>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</si>
  <si>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</si>
  <si>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</si>
  <si>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</si>
  <si>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</si>
  <si>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</si>
  <si>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</si>
  <si>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</si>
  <si>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</si>
  <si>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</si>
  <si>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</si>
  <si>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</si>
  <si>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</si>
  <si>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</si>
  <si>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</si>
  <si>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</si>
  <si>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</si>
  <si>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</si>
  <si>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</si>
  <si>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</si>
  <si>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</si>
  <si>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</si>
  <si>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</si>
  <si>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</si>
  <si>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</si>
  <si>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</si>
  <si>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</si>
  <si>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</si>
  <si>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</si>
  <si>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</si>
  <si>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</si>
  <si>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</si>
  <si>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</si>
  <si>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</si>
  <si>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</si>
  <si>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</si>
  <si>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</si>
  <si>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</si>
  <si>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</si>
  <si>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</si>
  <si>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</si>
  <si>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</si>
  <si>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</si>
  <si>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</si>
  <si>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</si>
  <si>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</si>
  <si>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</si>
  <si>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</si>
  <si>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</si>
  <si>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</si>
  <si>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</si>
  <si>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</si>
  <si>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</si>
  <si>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</si>
  <si>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</si>
  <si>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</si>
  <si>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</si>
  <si>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</si>
  <si>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</si>
  <si>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</si>
  <si>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</si>
  <si>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</si>
  <si>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</si>
  <si>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</si>
  <si>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</si>
  <si>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</si>
  <si>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</si>
  <si>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</si>
  <si>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</si>
  <si>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</si>
  <si>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</si>
  <si>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</si>
  <si>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</si>
  <si>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</si>
  <si>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</si>
  <si>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</si>
  <si>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</si>
  <si>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</si>
  <si>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</si>
  <si>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</si>
  <si>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</si>
  <si>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</si>
  <si>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</si>
  <si>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</si>
  <si>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</si>
  <si>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</si>
  <si>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</si>
  <si>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</si>
  <si>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</si>
  <si>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</si>
  <si>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</si>
  <si>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</si>
  <si>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</si>
  <si>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</si>
  <si>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</si>
  <si>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</si>
  <si>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</si>
  <si>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</si>
  <si>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</si>
  <si>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</si>
  <si>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</si>
  <si>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</si>
  <si>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</si>
  <si>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</si>
  <si>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</si>
  <si>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</si>
  <si>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</si>
  <si>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</si>
  <si>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</si>
  <si>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</si>
  <si>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</si>
  <si>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</si>
  <si>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</si>
  <si>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</si>
  <si>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</si>
  <si>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</si>
  <si>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</si>
  <si>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</si>
  <si>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</si>
  <si>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</si>
  <si>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</si>
  <si>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</si>
  <si>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</si>
  <si>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</si>
  <si>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</si>
  <si>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</si>
  <si>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</si>
  <si>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</si>
  <si>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</si>
  <si>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</si>
  <si>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</si>
  <si>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</si>
  <si>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</si>
  <si>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</si>
  <si>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</si>
  <si>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</si>
  <si>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</si>
  <si>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</si>
  <si>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</si>
  <si>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</si>
  <si>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</si>
  <si>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</si>
  <si>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</si>
  <si>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</si>
  <si>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</si>
  <si>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</si>
  <si>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</si>
  <si>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</si>
  <si>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</si>
  <si>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</si>
  <si>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</si>
  <si>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</si>
  <si>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</si>
  <si>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</si>
  <si>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</si>
  <si>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</si>
  <si>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</si>
  <si>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</si>
  <si>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</si>
  <si>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</si>
  <si>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</si>
  <si>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</si>
  <si>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</si>
  <si>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</si>
  <si>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</si>
  <si>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</si>
  <si>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</si>
  <si>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</si>
  <si>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</si>
  <si>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</si>
  <si>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</si>
  <si>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</si>
  <si>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</si>
  <si>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</si>
  <si>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</si>
  <si>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</si>
  <si>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</si>
  <si>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</si>
  <si>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</si>
  <si>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</si>
  <si>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</si>
  <si>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</si>
  <si>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</si>
  <si>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</si>
  <si>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</si>
  <si>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</si>
  <si>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</si>
  <si>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</si>
  <si>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</si>
  <si>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</si>
  <si>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</si>
  <si>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</si>
  <si>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</si>
  <si>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</si>
  <si>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</si>
  <si>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</si>
  <si>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</si>
  <si>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</si>
  <si>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</si>
  <si>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</si>
  <si>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</si>
  <si>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</si>
  <si>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</si>
  <si>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</si>
  <si>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</si>
  <si>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</si>
  <si>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</si>
  <si>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</si>
  <si>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</si>
  <si>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</si>
  <si>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</si>
  <si>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</si>
  <si>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</si>
  <si>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</si>
  <si>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</si>
  <si>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</si>
  <si>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</si>
  <si>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</si>
  <si>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</si>
  <si>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</si>
  <si>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</si>
  <si>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</si>
  <si>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</si>
  <si>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</si>
  <si>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</si>
  <si>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</si>
  <si>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</si>
  <si>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</si>
  <si>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</si>
  <si>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</si>
  <si>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</si>
  <si>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</si>
  <si>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</si>
  <si>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</si>
  <si>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</si>
  <si>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</si>
  <si>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</si>
  <si>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</si>
  <si>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</si>
  <si>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</si>
  <si>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</si>
  <si>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</si>
  <si>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</si>
  <si>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</si>
  <si>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</si>
  <si>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</si>
  <si>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</si>
  <si>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</si>
  <si>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</si>
  <si>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</si>
  <si>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</si>
  <si>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</si>
  <si>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</si>
  <si>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</si>
  <si>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</si>
  <si>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</si>
  <si>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</si>
  <si>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</si>
  <si>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</si>
  <si>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</si>
  <si>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</si>
  <si>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</si>
  <si>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</si>
  <si>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</si>
  <si>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</si>
  <si>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</si>
  <si>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</si>
  <si>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</si>
  <si>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</si>
  <si>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</si>
  <si>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</si>
  <si>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</si>
  <si>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</si>
  <si>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</si>
  <si>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</si>
  <si>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</si>
  <si>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</si>
  <si>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</si>
  <si>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</si>
  <si>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</si>
  <si>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</si>
  <si>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</si>
  <si>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</si>
  <si>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</si>
  <si>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</si>
  <si>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</si>
  <si>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</si>
  <si>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</si>
  <si>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</si>
  <si>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</si>
  <si>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</si>
  <si>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</si>
  <si>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</si>
  <si>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</si>
  <si>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</si>
  <si>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</si>
  <si>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</si>
  <si>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</si>
  <si>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</si>
  <si>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</si>
  <si>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</si>
  <si>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</si>
  <si>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</si>
  <si>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</si>
  <si>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</si>
  <si>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</si>
  <si>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</si>
  <si>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</si>
  <si>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</si>
  <si>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</si>
  <si>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</si>
  <si>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</si>
  <si>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</si>
  <si>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</si>
  <si>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</si>
  <si>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</si>
  <si>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</si>
  <si>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</si>
  <si>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</si>
  <si>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</si>
  <si>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</si>
  <si>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</si>
  <si>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</si>
  <si>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</si>
  <si>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</si>
  <si>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</si>
  <si>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</si>
  <si>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</si>
  <si>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</si>
  <si>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</si>
  <si>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</si>
  <si>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</si>
  <si>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</si>
  <si>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</si>
  <si>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</si>
  <si>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</si>
  <si>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</si>
  <si>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</si>
  <si>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</si>
  <si>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</si>
  <si>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</si>
  <si>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</si>
  <si>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</si>
  <si>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</si>
  <si>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</si>
  <si>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</si>
  <si>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</si>
  <si>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</si>
  <si>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</si>
  <si>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</si>
  <si>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</si>
  <si>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</si>
  <si>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</si>
  <si>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</si>
  <si>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</si>
  <si>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</si>
  <si>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</si>
  <si>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</si>
  <si>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</si>
  <si>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</si>
  <si>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</si>
  <si>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</si>
  <si>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</si>
  <si>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</si>
  <si>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</si>
  <si>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</si>
  <si>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</si>
  <si>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</si>
  <si>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</si>
  <si>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</si>
  <si>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</si>
  <si>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</si>
  <si>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</si>
  <si>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</si>
  <si>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</si>
  <si>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</si>
  <si>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</si>
  <si>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</si>
  <si>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</si>
  <si>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</si>
  <si>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</si>
  <si>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</si>
  <si>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</si>
  <si>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</si>
  <si>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</si>
  <si>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</si>
  <si>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</si>
  <si>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</si>
  <si>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</si>
  <si>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</si>
  <si>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</si>
  <si>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</si>
  <si>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</si>
  <si>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</si>
  <si>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</si>
  <si>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</si>
  <si>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</si>
  <si>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</si>
  <si>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</si>
  <si>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</si>
  <si>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</si>
  <si>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</si>
  <si>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</si>
  <si>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</si>
  <si>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</si>
  <si>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</si>
  <si>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</si>
  <si>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</si>
  <si>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</si>
  <si>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</si>
  <si>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</si>
  <si>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</si>
  <si>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</si>
  <si>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</si>
  <si>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</si>
  <si>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</si>
  <si>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</si>
  <si>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</si>
  <si>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</si>
  <si>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</si>
  <si>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</si>
  <si>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</si>
  <si>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</si>
  <si>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</si>
  <si>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</si>
  <si>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</si>
  <si>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</si>
  <si>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</si>
  <si>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</si>
  <si>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</si>
  <si>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</si>
  <si>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</si>
  <si>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</si>
  <si>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</si>
  <si>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</si>
  <si>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</si>
  <si>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</si>
  <si>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</si>
  <si>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</si>
  <si>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</si>
  <si>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</si>
  <si>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</si>
  <si>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</si>
  <si>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</si>
  <si>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</si>
  <si>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</si>
  <si>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</si>
  <si>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</si>
  <si>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</si>
  <si>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</si>
  <si>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</si>
  <si>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</si>
  <si>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</si>
  <si>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</si>
  <si>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</si>
  <si>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</si>
  <si>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</si>
  <si>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</si>
  <si>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</si>
  <si>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</si>
  <si>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</si>
  <si>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</si>
  <si>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</si>
  <si>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</si>
  <si>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</si>
  <si>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</si>
  <si>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</si>
  <si>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</si>
  <si>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</si>
  <si>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</si>
  <si>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</si>
  <si>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</si>
  <si>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</si>
  <si>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</si>
  <si>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</si>
  <si>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</si>
  <si>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</si>
  <si>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</si>
  <si>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</si>
  <si>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</si>
  <si>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</si>
  <si>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</si>
  <si>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</si>
  <si>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</si>
  <si>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</si>
  <si>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</si>
  <si>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</si>
  <si>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</si>
  <si>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</si>
  <si>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</si>
  <si>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</si>
  <si>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</si>
  <si>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</si>
  <si>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</si>
  <si>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</si>
  <si>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</si>
  <si>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</si>
  <si>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</si>
  <si>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</si>
  <si>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</si>
  <si>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</si>
  <si>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</si>
  <si>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</si>
  <si>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</si>
  <si>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</si>
  <si>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</si>
  <si>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</si>
  <si>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</si>
  <si>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</si>
  <si>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</si>
  <si>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</si>
  <si>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</si>
  <si>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</si>
  <si>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</si>
  <si>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</si>
  <si>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</si>
  <si>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</si>
  <si>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</si>
  <si>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</si>
  <si>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</si>
  <si>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</si>
  <si>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</si>
  <si>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</si>
  <si>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</si>
  <si>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</si>
  <si>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</si>
  <si>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</si>
  <si>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</si>
  <si>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</si>
  <si>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</si>
  <si>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</si>
  <si>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</si>
  <si>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</si>
  <si>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</si>
  <si>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</si>
  <si>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</si>
  <si>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</si>
  <si>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</si>
  <si>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</si>
  <si>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</si>
  <si>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</si>
  <si>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</si>
  <si>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</si>
  <si>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</si>
  <si>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</si>
  <si>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</si>
  <si>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</si>
  <si>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</si>
  <si>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</si>
  <si>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</si>
  <si>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</si>
  <si>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</si>
  <si>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</si>
  <si>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</si>
  <si>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</si>
  <si>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</si>
  <si>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</si>
  <si>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</si>
  <si>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</si>
  <si>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</si>
  <si>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</si>
  <si>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</si>
  <si>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</si>
  <si>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</si>
  <si>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</si>
  <si>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</si>
  <si>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</si>
  <si>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</si>
  <si>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</si>
  <si>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</si>
  <si>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</si>
  <si>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</si>
  <si>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</si>
  <si>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</si>
  <si>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</si>
  <si>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</si>
  <si>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</si>
  <si>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</si>
  <si>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</si>
  <si>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</si>
  <si>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</si>
  <si>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</si>
  <si>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</si>
  <si>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</si>
  <si>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</si>
  <si>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</si>
  <si>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</si>
  <si>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</si>
  <si>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</si>
  <si>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</si>
  <si>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</si>
  <si>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</si>
  <si>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</si>
  <si>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</si>
  <si>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</si>
  <si>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</si>
  <si>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</si>
  <si>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</si>
  <si>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</si>
  <si>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</si>
  <si>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</si>
  <si>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</si>
  <si>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</si>
  <si>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</si>
  <si>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</si>
  <si>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</si>
  <si>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</si>
  <si>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</si>
  <si>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</si>
  <si>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</si>
  <si>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</si>
  <si>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</si>
  <si>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</si>
  <si>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</si>
  <si>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</si>
  <si>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</si>
  <si>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</si>
  <si>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</si>
  <si>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</si>
  <si>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</si>
  <si>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</si>
  <si>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</si>
  <si>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</si>
  <si>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</si>
  <si>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</si>
  <si>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</si>
  <si>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</si>
  <si>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</si>
  <si>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</si>
  <si>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</si>
  <si>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</si>
  <si>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</si>
  <si>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</si>
  <si>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</si>
  <si>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</si>
  <si>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</si>
  <si>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</si>
  <si>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</si>
  <si>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</si>
  <si>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</si>
  <si>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</si>
  <si>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</si>
  <si>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</si>
  <si>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</si>
  <si>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</si>
  <si>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</si>
  <si>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</si>
  <si>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</si>
  <si>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</si>
  <si>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</si>
  <si>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</si>
  <si>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</si>
  <si>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</si>
  <si>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</si>
  <si>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</si>
  <si>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</si>
  <si>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</si>
  <si>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</si>
  <si>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</si>
  <si>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</si>
  <si>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</si>
  <si>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</si>
  <si>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</si>
  <si>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</si>
  <si>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</si>
  <si>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</si>
  <si>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</si>
  <si>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</si>
  <si>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</si>
  <si>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</si>
  <si>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</si>
  <si>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</si>
  <si>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</si>
  <si>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</si>
  <si>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</si>
  <si>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</si>
  <si>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</si>
  <si>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</si>
  <si>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</si>
  <si>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</si>
  <si>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</si>
  <si>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</si>
  <si>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</si>
  <si>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</si>
  <si>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</si>
  <si>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</si>
  <si>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</si>
  <si>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</si>
  <si>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</si>
  <si>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</si>
  <si>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</si>
  <si>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</si>
  <si>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</si>
  <si>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</si>
  <si>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</si>
  <si>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</si>
  <si>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</si>
  <si>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</si>
  <si>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</si>
  <si>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</si>
  <si>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</si>
  <si>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</si>
  <si>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</si>
  <si>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</si>
  <si>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</si>
  <si>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</si>
  <si>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</si>
  <si>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</si>
  <si>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</si>
  <si>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</si>
  <si>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</si>
  <si>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</si>
  <si>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</si>
  <si>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</si>
  <si>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</si>
  <si>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</si>
  <si>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</si>
  <si>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</si>
  <si>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</si>
  <si>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</si>
  <si>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</si>
  <si>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</si>
  <si>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</si>
  <si>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</si>
  <si>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</si>
  <si>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</si>
  <si>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</si>
  <si>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</si>
  <si>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</si>
  <si>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</si>
  <si>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</si>
  <si>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</si>
  <si>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</si>
  <si>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</si>
  <si>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</si>
  <si>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</si>
  <si>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</si>
  <si>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</si>
  <si>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</si>
  <si>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</si>
  <si>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</si>
  <si>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</si>
  <si>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</si>
  <si>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</si>
  <si>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</si>
  <si>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</si>
  <si>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</si>
  <si>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</si>
  <si>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</si>
  <si>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</si>
  <si>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</si>
  <si>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</si>
  <si>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</si>
  <si>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</si>
  <si>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</si>
  <si>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</si>
  <si>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</si>
  <si>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</si>
  <si>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</si>
  <si>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</si>
  <si>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</si>
  <si>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</si>
  <si>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</si>
  <si>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</si>
  <si>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</si>
  <si>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</si>
  <si>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</si>
  <si>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</si>
  <si>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</si>
  <si>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</si>
  <si>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</si>
  <si>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</si>
  <si>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</si>
  <si>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</si>
  <si>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</si>
  <si>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</si>
  <si>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</si>
  <si>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</si>
  <si>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</si>
  <si>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</si>
  <si>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</si>
  <si>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</si>
  <si>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</si>
  <si>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</si>
  <si>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</si>
  <si>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</si>
  <si>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</si>
  <si>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</si>
  <si>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</si>
  <si>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</si>
  <si>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</si>
  <si>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</si>
  <si>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</si>
  <si>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</si>
  <si>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</si>
  <si>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</si>
  <si>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</si>
  <si>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</si>
  <si>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</si>
  <si>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</si>
  <si>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</si>
  <si>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</si>
  <si>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</si>
  <si>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</si>
  <si>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</si>
  <si>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</si>
  <si>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</si>
  <si>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</si>
  <si>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</si>
  <si>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</si>
  <si>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</si>
  <si>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</si>
  <si>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</si>
  <si>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</si>
  <si>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</si>
  <si>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</si>
  <si>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</si>
  <si>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</si>
  <si>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</si>
  <si>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</si>
  <si>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</si>
  <si>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</si>
  <si>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</si>
  <si>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</si>
  <si>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</si>
  <si>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</si>
  <si>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</si>
  <si>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</si>
  <si>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</si>
  <si>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</si>
  <si>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</si>
  <si>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</si>
  <si>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</si>
  <si>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</si>
  <si>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</si>
  <si>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</si>
  <si>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</si>
  <si>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</si>
  <si>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</si>
  <si>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</si>
  <si>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</si>
  <si>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</si>
  <si>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</si>
  <si>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</si>
  <si>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</si>
  <si>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</si>
  <si>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</si>
  <si>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</si>
  <si>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</si>
  <si>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</si>
  <si>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</si>
  <si>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</si>
  <si>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</si>
  <si>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</si>
  <si>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</si>
  <si>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</si>
  <si>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</si>
  <si>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</si>
  <si>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</si>
  <si>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</si>
  <si>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</si>
  <si>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</si>
  <si>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</si>
  <si>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</si>
  <si>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</si>
  <si>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</si>
  <si>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</si>
  <si>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</si>
  <si>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</si>
  <si>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</si>
  <si>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</si>
  <si>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</si>
  <si>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</si>
  <si>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</si>
  <si>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</si>
  <si>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</si>
  <si>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</si>
  <si>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</si>
  <si>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</si>
  <si>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</si>
  <si>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</si>
  <si>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</si>
  <si>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</si>
  <si>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</si>
  <si>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</si>
  <si>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</si>
  <si>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</si>
  <si>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</si>
  <si>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</si>
  <si>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</si>
  <si>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</si>
  <si>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</si>
  <si>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</si>
  <si>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</si>
  <si>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</si>
  <si>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</si>
  <si>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</si>
  <si>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</si>
  <si>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</si>
  <si>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</si>
  <si>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</si>
  <si>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</si>
  <si>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</si>
  <si>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</si>
  <si>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</si>
  <si>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</si>
  <si>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</si>
  <si>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</si>
  <si>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</si>
  <si>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</si>
  <si>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</si>
  <si>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</si>
  <si>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</si>
  <si>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</si>
  <si>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</si>
  <si>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</si>
  <si>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</si>
  <si>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</si>
  <si>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</si>
  <si>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</si>
  <si>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</si>
  <si>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</si>
  <si>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</si>
  <si>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</si>
  <si>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</si>
  <si>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</si>
  <si>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</si>
  <si>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</si>
  <si>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</si>
  <si>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</si>
  <si>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</si>
  <si>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</si>
  <si>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</si>
  <si>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</si>
  <si>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</si>
  <si>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</si>
  <si>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</si>
  <si>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</si>
  <si>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</si>
  <si>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</si>
  <si>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</si>
  <si>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</si>
  <si>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</si>
  <si>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</si>
  <si>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</si>
  <si>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</si>
  <si>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</si>
  <si>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</si>
  <si>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</si>
  <si>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</si>
  <si>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</si>
  <si>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</si>
  <si>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</si>
  <si>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</si>
  <si>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</si>
  <si>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</si>
  <si>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</si>
  <si>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</si>
  <si>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</si>
  <si>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</si>
  <si>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</si>
  <si>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</si>
  <si>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</si>
  <si>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</si>
  <si>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</si>
  <si>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</si>
  <si>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</si>
  <si>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</si>
  <si>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</si>
  <si>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</si>
  <si>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</si>
  <si>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</si>
  <si>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</si>
  <si>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</si>
  <si>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</si>
  <si>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</si>
  <si>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</si>
  <si>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</si>
  <si>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</si>
  <si>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</si>
  <si>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</si>
  <si>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</si>
  <si>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</si>
  <si>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</si>
  <si>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</si>
  <si>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</si>
  <si>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</si>
  <si>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</si>
  <si>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</si>
  <si>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</si>
  <si>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</si>
  <si>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</si>
  <si>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</si>
  <si>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</si>
  <si>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</si>
  <si>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</si>
  <si>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</si>
  <si>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</si>
  <si>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</si>
  <si>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</si>
  <si>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</si>
  <si>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</si>
  <si>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</si>
  <si>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</si>
  <si>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</si>
  <si>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</si>
  <si>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</si>
  <si>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</si>
  <si>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</si>
  <si>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</si>
  <si>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</si>
  <si>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</si>
  <si>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</si>
  <si>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</si>
  <si>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</si>
  <si>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</si>
  <si>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</si>
  <si>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</si>
  <si>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</si>
  <si>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</si>
  <si>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</si>
  <si>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</si>
  <si>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</si>
  <si>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</si>
  <si>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</si>
  <si>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</si>
  <si>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</si>
  <si>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</si>
  <si>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</si>
  <si>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</si>
  <si>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</si>
  <si>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</si>
  <si>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</si>
  <si>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</si>
  <si>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</si>
  <si>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</si>
  <si>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</si>
  <si>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</si>
  <si>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</si>
  <si>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</si>
  <si>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</si>
  <si>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</si>
  <si>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</si>
  <si>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</si>
  <si>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</si>
  <si>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</si>
  <si>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</si>
  <si>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</si>
  <si>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</si>
  <si>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</si>
  <si>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</si>
  <si>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</si>
  <si>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</si>
  <si>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</si>
  <si>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</si>
  <si>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</si>
  <si>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</si>
  <si>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</si>
  <si>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</si>
  <si>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</si>
  <si>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</si>
  <si>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</si>
  <si>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</si>
  <si>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</si>
  <si>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</si>
  <si>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</si>
  <si>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</si>
  <si>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</si>
  <si>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</si>
  <si>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</si>
  <si>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</si>
  <si>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</si>
  <si>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</si>
  <si>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</si>
  <si>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</si>
  <si>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</si>
  <si>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</si>
  <si>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</si>
  <si>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</si>
  <si>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</si>
  <si>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</si>
  <si>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</si>
  <si>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</si>
  <si>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</si>
  <si>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</si>
  <si>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</si>
  <si>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</si>
  <si>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</si>
  <si>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</si>
  <si>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</si>
  <si>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</si>
  <si>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</si>
  <si>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</si>
  <si>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</si>
  <si>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</si>
  <si>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</si>
  <si>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</si>
  <si>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</si>
  <si>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</si>
  <si>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</si>
  <si>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</si>
  <si>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</si>
  <si>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</si>
  <si>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</si>
  <si>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</si>
  <si>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</si>
  <si>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</si>
  <si>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</si>
  <si>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</si>
  <si>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</si>
  <si>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</si>
  <si>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</si>
  <si>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</si>
  <si>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</si>
  <si>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</si>
  <si>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</si>
  <si>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</si>
  <si>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</si>
  <si>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</si>
  <si>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</si>
  <si>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</si>
  <si>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</si>
  <si>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</si>
  <si>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</si>
  <si>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</si>
  <si>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</si>
  <si>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</si>
  <si>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</si>
  <si>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</si>
  <si>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</si>
  <si>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</si>
  <si>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</si>
  <si>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</si>
  <si>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</si>
  <si>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</si>
  <si>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</si>
  <si>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</si>
  <si>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</si>
  <si>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</si>
  <si>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</si>
  <si>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</si>
  <si>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</si>
  <si>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</si>
  <si>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</si>
  <si>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</si>
  <si>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</si>
  <si>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</si>
  <si>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</si>
  <si>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</si>
  <si>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</si>
  <si>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</si>
  <si>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</si>
  <si>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</si>
  <si>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</si>
  <si>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</si>
  <si>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</si>
  <si>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</si>
  <si>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</si>
  <si>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</si>
  <si>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</si>
  <si>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</si>
  <si>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</si>
  <si>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</si>
  <si>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</si>
  <si>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</si>
  <si>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</si>
  <si>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</si>
  <si>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</si>
  <si>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</si>
  <si>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</si>
  <si>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</si>
  <si>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</si>
  <si>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</si>
  <si>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</si>
  <si>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</si>
  <si>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</si>
  <si>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</si>
  <si>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</si>
  <si>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</si>
  <si>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</si>
  <si>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</si>
  <si>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</si>
  <si>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</si>
  <si>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</si>
  <si>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</si>
  <si>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</si>
  <si>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</si>
  <si>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</si>
  <si>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</si>
  <si>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</si>
  <si>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</si>
  <si>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</si>
  <si>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</si>
  <si>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</si>
  <si>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</si>
  <si>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</si>
  <si>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</si>
  <si>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</si>
  <si>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</si>
  <si>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</si>
  <si>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</si>
  <si>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</si>
  <si>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</si>
  <si>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</si>
  <si>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</si>
  <si>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</si>
  <si>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</si>
  <si>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</si>
  <si>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</si>
  <si>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</si>
  <si>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</si>
  <si>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</si>
  <si>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</si>
  <si>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</si>
  <si>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</si>
  <si>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</si>
  <si>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</si>
  <si>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</si>
  <si>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</si>
  <si>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</si>
  <si>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</si>
  <si>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</si>
  <si>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</si>
  <si>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</si>
  <si>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</si>
  <si>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</si>
  <si>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</si>
  <si>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</si>
  <si>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</si>
  <si>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</si>
  <si>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</si>
  <si>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</si>
  <si>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</si>
  <si>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</si>
  <si>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</si>
  <si>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</si>
  <si>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</si>
  <si>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</si>
  <si>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</si>
  <si>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</si>
  <si>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</si>
  <si>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</si>
  <si>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</si>
  <si>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</si>
  <si>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</si>
  <si>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</si>
  <si>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</si>
  <si>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</si>
  <si>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</si>
  <si>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</si>
  <si>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</si>
  <si>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</si>
  <si>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</si>
  <si>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</si>
  <si>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</si>
  <si>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</si>
  <si>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</si>
  <si>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</si>
  <si>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</si>
  <si>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</si>
  <si>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</si>
  <si>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</si>
  <si>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</si>
  <si>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</si>
  <si>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</si>
  <si>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</si>
  <si>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</si>
  <si>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</si>
  <si>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</si>
  <si>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</si>
  <si>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</si>
  <si>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</si>
  <si>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</si>
  <si>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</si>
  <si>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</si>
  <si>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</si>
  <si>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</si>
  <si>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</si>
  <si>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</si>
  <si>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</si>
  <si>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</si>
  <si>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</si>
  <si>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</si>
  <si>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</si>
  <si>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</si>
  <si>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</si>
  <si>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</si>
  <si>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</si>
  <si>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</si>
  <si>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</si>
  <si>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</si>
  <si>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</si>
  <si>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</si>
  <si>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</si>
  <si>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</si>
  <si>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</si>
  <si>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</si>
  <si>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</si>
  <si>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</si>
  <si>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</si>
  <si>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</si>
  <si>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</si>
  <si>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</si>
  <si>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</si>
  <si>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</si>
  <si>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</si>
  <si>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</si>
  <si>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</si>
  <si>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</si>
  <si>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</si>
  <si>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</si>
  <si>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</si>
  <si>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</si>
  <si>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</si>
  <si>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</si>
  <si>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</si>
  <si>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</si>
  <si>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</si>
  <si>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</si>
  <si>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</si>
  <si>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</si>
  <si>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</si>
  <si>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</si>
  <si>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</si>
  <si>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</si>
  <si>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</si>
  <si>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</si>
  <si>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</si>
  <si>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</si>
  <si>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</si>
  <si>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</si>
  <si>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</si>
  <si>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</si>
  <si>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</si>
  <si>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</si>
  <si>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</si>
  <si>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</si>
  <si>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</si>
  <si>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</si>
  <si>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</si>
  <si>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</si>
  <si>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</si>
  <si>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</si>
  <si>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</si>
  <si>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</si>
  <si>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</si>
  <si>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</si>
  <si>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</si>
  <si>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</si>
  <si>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</si>
  <si>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</si>
  <si>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</si>
  <si>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</si>
  <si>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</si>
  <si>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</si>
  <si>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</si>
  <si>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</si>
  <si>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</si>
  <si>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</si>
  <si>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</si>
  <si>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</si>
  <si>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</si>
  <si>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</si>
  <si>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</si>
  <si>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</si>
  <si>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</si>
  <si>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</si>
  <si>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</si>
  <si>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</si>
  <si>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</si>
  <si>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</si>
  <si>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</si>
  <si>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</si>
  <si>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</si>
  <si>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</si>
  <si>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</si>
  <si>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</si>
  <si>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</si>
  <si>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</si>
  <si>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</si>
  <si>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</si>
  <si>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</si>
  <si>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</si>
  <si>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</si>
  <si>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</si>
  <si>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</si>
  <si>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</si>
  <si>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</si>
  <si>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</si>
  <si>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</si>
  <si>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</si>
  <si>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</si>
  <si>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</si>
  <si>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</si>
  <si>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</si>
  <si>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</si>
  <si>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</si>
  <si>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</si>
  <si>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</si>
  <si>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</si>
  <si>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</si>
  <si>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</si>
  <si>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</si>
  <si>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</si>
  <si>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</si>
  <si>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</si>
  <si>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</si>
  <si>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</si>
  <si>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</si>
  <si>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</si>
  <si>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</si>
  <si>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</si>
  <si>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</si>
  <si>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</si>
  <si>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</si>
  <si>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</si>
  <si>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</si>
  <si>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</si>
  <si>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</si>
  <si>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</si>
  <si>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</si>
  <si>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</si>
  <si>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</si>
  <si>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</si>
  <si>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</si>
  <si>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</si>
  <si>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</si>
  <si>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</si>
  <si>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</si>
  <si>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</si>
  <si>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</si>
  <si>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</si>
  <si>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</si>
  <si>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</si>
  <si>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</si>
  <si>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</si>
  <si>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</si>
  <si>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</si>
  <si>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</si>
  <si>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</si>
  <si>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</si>
  <si>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</si>
  <si>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</si>
  <si>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</si>
  <si>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</si>
  <si>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</si>
  <si>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</si>
  <si>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</si>
  <si>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</si>
  <si>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</si>
  <si>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</si>
  <si>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</si>
  <si>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</si>
  <si>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</si>
  <si>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</si>
  <si>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</si>
  <si>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</si>
  <si>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</si>
  <si>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</si>
  <si>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</si>
  <si>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</si>
  <si>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</si>
  <si>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</si>
  <si>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</si>
  <si>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</si>
  <si>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</si>
  <si>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</si>
  <si>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</si>
  <si>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</si>
  <si>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</si>
  <si>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</si>
  <si>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</si>
  <si>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</si>
  <si>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</si>
  <si>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</si>
  <si>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</si>
  <si>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</si>
  <si>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</si>
  <si>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</si>
  <si>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</si>
  <si>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</si>
  <si>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</si>
  <si>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</si>
  <si>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</si>
  <si>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</si>
  <si>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</si>
  <si>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</si>
  <si>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</si>
  <si>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</si>
  <si>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</si>
  <si>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</si>
  <si>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</si>
  <si>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</si>
  <si>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</si>
  <si>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</si>
  <si>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</si>
  <si>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</si>
  <si>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</si>
  <si>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</si>
  <si>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</si>
  <si>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</si>
  <si>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</si>
  <si>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</si>
  <si>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</si>
  <si>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</si>
  <si>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</si>
  <si>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</si>
  <si>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</si>
  <si>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</si>
  <si>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</si>
  <si>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</si>
  <si>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</si>
  <si>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</si>
  <si>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</si>
  <si>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</si>
  <si>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</si>
  <si>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</si>
  <si>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</si>
  <si>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</si>
  <si>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</si>
  <si>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</si>
  <si>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</si>
  <si>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</si>
  <si>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</si>
  <si>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</si>
  <si>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</si>
  <si>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</si>
  <si>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</si>
  <si>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</si>
  <si>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</si>
  <si>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</si>
  <si>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</si>
  <si>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</si>
  <si>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</si>
  <si>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</si>
  <si>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</si>
  <si>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</si>
  <si>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</si>
  <si>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</si>
  <si>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</si>
  <si>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</si>
  <si>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</si>
  <si>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</si>
  <si>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</si>
  <si>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</si>
  <si>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</si>
  <si>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</si>
  <si>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</si>
  <si>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</si>
  <si>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</si>
  <si>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</si>
  <si>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</si>
  <si>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</si>
  <si>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</si>
  <si>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</si>
  <si>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</si>
  <si>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</si>
  <si>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</si>
  <si>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</si>
  <si>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</si>
  <si>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</si>
  <si>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</si>
  <si>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</si>
  <si>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</si>
  <si>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</si>
  <si>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</si>
  <si>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</si>
  <si>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</si>
  <si>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</si>
  <si>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</si>
  <si>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</si>
  <si>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</si>
  <si>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</si>
  <si>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</si>
  <si>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</si>
  <si>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</si>
  <si>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</si>
  <si>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</si>
  <si>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</si>
  <si>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</si>
  <si>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</si>
  <si>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</si>
  <si>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</si>
  <si>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</si>
  <si>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</si>
  <si>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</si>
  <si>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</si>
  <si>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</si>
  <si>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</si>
  <si>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</si>
  <si>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</si>
  <si>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</si>
  <si>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</si>
  <si>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</si>
  <si>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</si>
  <si>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</si>
  <si>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</si>
  <si>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</si>
  <si>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</si>
  <si>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</si>
  <si>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</si>
  <si>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</si>
  <si>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</si>
  <si>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</si>
  <si>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</si>
  <si>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</si>
  <si>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</si>
  <si>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</si>
  <si>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</si>
  <si>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</si>
  <si>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</si>
  <si>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</si>
  <si>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</si>
  <si>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</si>
  <si>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</si>
  <si>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</si>
  <si>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</si>
  <si>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</si>
  <si>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</si>
  <si>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</si>
  <si>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</si>
  <si>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</si>
  <si>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</si>
  <si>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</si>
  <si>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</si>
  <si>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</si>
  <si>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</si>
  <si>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</si>
  <si>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</si>
  <si>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</si>
  <si>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</si>
  <si>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</si>
  <si>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</si>
  <si>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</si>
  <si>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</si>
  <si>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</si>
  <si>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</si>
  <si>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</si>
  <si>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</si>
  <si>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</si>
  <si>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</si>
  <si>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</si>
  <si>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</si>
  <si>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</si>
  <si>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</si>
  <si>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</si>
  <si>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</si>
  <si>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</si>
  <si>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</si>
  <si>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</si>
  <si>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</si>
  <si>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</si>
  <si>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</si>
  <si>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</si>
  <si>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</si>
  <si>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</si>
  <si>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</si>
  <si>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</si>
  <si>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</si>
  <si>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</si>
  <si>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</si>
  <si>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</si>
  <si>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</si>
  <si>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</si>
  <si>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</si>
  <si>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</si>
  <si>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</si>
  <si>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</si>
  <si>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</si>
  <si>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</si>
  <si>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</si>
  <si>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</si>
  <si>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</si>
  <si>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</si>
  <si>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</si>
  <si>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</si>
  <si>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</si>
  <si>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</si>
  <si>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</si>
  <si>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</si>
  <si>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</si>
  <si>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</si>
  <si>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</si>
  <si>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</si>
  <si>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</si>
  <si>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</si>
  <si>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</si>
  <si>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</si>
  <si>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</si>
  <si>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</si>
  <si>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</si>
  <si>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</si>
  <si>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</si>
  <si>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</si>
  <si>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</si>
  <si>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</si>
  <si>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</si>
  <si>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</si>
  <si>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</si>
  <si>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</si>
  <si>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</si>
  <si>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</si>
  <si>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</si>
  <si>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</si>
  <si>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</si>
  <si>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</si>
  <si>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</si>
  <si>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</si>
  <si>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</si>
  <si>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</si>
  <si>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</si>
  <si>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</si>
  <si>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</si>
  <si>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</si>
  <si>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</si>
  <si>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</si>
  <si>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</si>
  <si>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</si>
  <si>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</si>
  <si>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</si>
  <si>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</si>
  <si>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</si>
  <si>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</si>
  <si>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</si>
  <si>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</si>
  <si>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</si>
  <si>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</si>
  <si>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</si>
  <si>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</si>
  <si>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</si>
  <si>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</si>
  <si>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</si>
  <si>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</si>
  <si>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</si>
  <si>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</si>
  <si>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</si>
  <si>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</si>
  <si>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</si>
  <si>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</si>
  <si>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</si>
  <si>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</si>
  <si>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</si>
  <si>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</si>
  <si>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</si>
  <si>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</si>
  <si>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</si>
  <si>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</si>
  <si>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</si>
  <si>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</si>
  <si>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</si>
  <si>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</si>
  <si>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</si>
  <si>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</si>
  <si>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</si>
  <si>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</si>
  <si>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</si>
  <si>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</si>
  <si>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</si>
  <si>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</si>
  <si>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</si>
  <si>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</si>
  <si>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</si>
  <si>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</si>
  <si>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</si>
  <si>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</si>
  <si>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</si>
  <si>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</si>
  <si>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</si>
  <si>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</si>
  <si>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</si>
  <si>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</si>
  <si>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</si>
  <si>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</si>
  <si>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</si>
  <si>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</si>
  <si>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</si>
  <si>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</si>
  <si>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</si>
  <si>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</si>
  <si>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</si>
  <si>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</si>
  <si>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</si>
  <si>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</si>
  <si>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</si>
  <si>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</si>
  <si>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</si>
  <si>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</si>
  <si>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</si>
  <si>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</si>
  <si>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</si>
  <si>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</si>
  <si>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</si>
  <si>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</si>
  <si>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</si>
  <si>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</si>
  <si>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</si>
  <si>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</si>
  <si>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</si>
  <si>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</si>
  <si>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</si>
  <si>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</si>
  <si>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</si>
  <si>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</si>
  <si>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</si>
  <si>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</si>
  <si>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</si>
  <si>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</si>
  <si>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</si>
  <si>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</si>
  <si>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</si>
  <si>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</si>
  <si>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</si>
  <si>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</si>
  <si>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</si>
  <si>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</si>
  <si>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</si>
  <si>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</si>
  <si>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</si>
  <si>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</si>
  <si>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</si>
  <si>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</si>
  <si>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</si>
  <si>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</si>
  <si>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</si>
  <si>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</si>
  <si>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</si>
  <si>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</si>
  <si>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</si>
  <si>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</si>
  <si>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</si>
  <si>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</si>
  <si>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</si>
  <si>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</si>
  <si>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</si>
  <si>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</si>
  <si>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</si>
  <si>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</si>
  <si>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</si>
  <si>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</si>
  <si>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</si>
  <si>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</si>
  <si>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</si>
  <si>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</si>
  <si>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</si>
  <si>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</si>
  <si>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</si>
  <si>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</si>
  <si>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</si>
  <si>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</si>
  <si>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</si>
  <si>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</si>
  <si>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</si>
  <si>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</si>
  <si>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</si>
  <si>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</si>
  <si>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</si>
  <si>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</si>
  <si>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</si>
  <si>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</si>
  <si>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</si>
  <si>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</si>
  <si>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</si>
  <si>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</si>
  <si>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</si>
  <si>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</si>
  <si>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</si>
  <si>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</si>
  <si>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</si>
  <si>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</si>
  <si>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</si>
  <si>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</si>
  <si>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</si>
  <si>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</si>
  <si>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</si>
  <si>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</si>
  <si>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</si>
  <si>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</si>
  <si>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</si>
  <si>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</si>
  <si>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</si>
  <si>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</si>
  <si>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</si>
  <si>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</si>
  <si>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</si>
  <si>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</si>
  <si>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</si>
  <si>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</si>
  <si>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</si>
  <si>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</si>
  <si>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</si>
  <si>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</si>
  <si>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</si>
  <si>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</si>
  <si>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</si>
  <si>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</si>
  <si>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</si>
  <si>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</si>
  <si>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</si>
  <si>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</si>
  <si>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</si>
  <si>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</si>
  <si>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</si>
  <si>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</si>
  <si>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</si>
  <si>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</si>
  <si>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</si>
  <si>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</si>
  <si>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</si>
  <si>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</si>
  <si>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</si>
  <si>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</si>
  <si>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</si>
  <si>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</si>
  <si>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</si>
  <si>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</si>
  <si>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</si>
  <si>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</si>
  <si>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</si>
  <si>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</si>
  <si>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</si>
  <si>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</si>
  <si>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</si>
  <si>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</si>
  <si>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</si>
  <si>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</si>
  <si>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</si>
  <si>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</si>
  <si>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</si>
  <si>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</si>
  <si>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</si>
  <si>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</si>
  <si>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</si>
  <si>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</si>
  <si>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</si>
  <si>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</si>
  <si>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</si>
  <si>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</si>
  <si>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</si>
  <si>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</si>
  <si>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</si>
  <si>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</si>
  <si>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</si>
  <si>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</si>
  <si>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</si>
  <si>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</si>
  <si>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</si>
  <si>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</si>
  <si>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</si>
  <si>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</si>
  <si>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</si>
  <si>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</si>
  <si>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</si>
  <si>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</si>
  <si>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</si>
  <si>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</si>
  <si>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</si>
  <si>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</si>
  <si>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</si>
  <si>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</si>
  <si>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</si>
  <si>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</si>
  <si>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</si>
  <si>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</si>
  <si>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</si>
  <si>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</si>
  <si>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</si>
  <si>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</si>
  <si>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</si>
  <si>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</si>
  <si>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</si>
  <si>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</si>
  <si>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</si>
  <si>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</si>
  <si>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</si>
  <si>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</si>
  <si>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</si>
  <si>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</si>
  <si>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</si>
  <si>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</si>
  <si>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</si>
  <si>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</si>
  <si>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</si>
  <si>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</si>
  <si>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</si>
  <si>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</si>
  <si>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</si>
  <si>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</si>
  <si>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</si>
  <si>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</si>
  <si>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</si>
  <si>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</si>
  <si>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</si>
  <si>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</si>
  <si>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</si>
  <si>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</si>
  <si>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</si>
  <si>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</si>
  <si>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</si>
  <si>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</si>
  <si>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</si>
  <si>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</si>
  <si>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</si>
  <si>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</si>
  <si>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</si>
  <si>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</si>
  <si>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</si>
  <si>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</si>
  <si>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</si>
  <si>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</si>
  <si>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</si>
  <si>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</si>
  <si>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</si>
  <si>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</si>
  <si>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</si>
  <si>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</si>
  <si>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</si>
  <si>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</si>
  <si>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</si>
  <si>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</si>
  <si>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</si>
  <si>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</si>
  <si>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</si>
  <si>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</si>
  <si>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</si>
  <si>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</si>
  <si>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</si>
  <si>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</si>
  <si>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</si>
  <si>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</si>
  <si>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</si>
  <si>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</si>
  <si>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</si>
  <si>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</si>
  <si>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</si>
  <si>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</si>
  <si>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</si>
  <si>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</si>
  <si>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</si>
  <si>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</si>
  <si>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</si>
  <si>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</si>
  <si>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</si>
  <si>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</si>
  <si>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</si>
  <si>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</si>
  <si>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</si>
  <si>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</si>
  <si>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</si>
  <si>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</si>
  <si>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</si>
  <si>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</si>
  <si>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</si>
  <si>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</si>
  <si>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</si>
  <si>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</si>
  <si>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</si>
  <si>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</si>
  <si>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</si>
  <si>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</si>
  <si>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</si>
  <si>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</si>
  <si>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</si>
  <si>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</si>
  <si>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</si>
  <si>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</si>
  <si>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</si>
  <si>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</si>
  <si>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</si>
  <si>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</si>
  <si>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</si>
  <si>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</si>
  <si>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</si>
  <si>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</si>
  <si>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</si>
  <si>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</si>
  <si>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</si>
  <si>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</si>
  <si>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</si>
  <si>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</si>
  <si>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</si>
  <si>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</si>
  <si>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</si>
  <si>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</si>
  <si>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</si>
  <si>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</si>
  <si>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</si>
  <si>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</si>
  <si>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</si>
  <si>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</si>
  <si>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</si>
  <si>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</si>
  <si>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</si>
  <si>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</si>
  <si>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</si>
  <si>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</si>
  <si>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</si>
  <si>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</si>
  <si>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</si>
  <si>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</si>
  <si>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</si>
  <si>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</si>
  <si>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</si>
  <si>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</si>
  <si>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</si>
  <si>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</si>
  <si>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</si>
  <si>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</si>
  <si>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</si>
  <si>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</si>
  <si>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</si>
  <si>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</si>
  <si>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</si>
  <si>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</si>
  <si>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</si>
  <si>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</si>
  <si>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</si>
  <si>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</si>
  <si>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</si>
  <si>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</si>
  <si>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</si>
  <si>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</si>
  <si>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</si>
  <si>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</si>
  <si>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</si>
  <si>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</si>
  <si>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</si>
  <si>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</si>
  <si>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</si>
  <si>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</si>
  <si>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</si>
  <si>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</si>
  <si>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</si>
  <si>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</si>
  <si>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</si>
  <si>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</si>
  <si>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</si>
  <si>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</si>
  <si>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</si>
  <si>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</si>
  <si>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</si>
  <si>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</si>
  <si>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</si>
  <si>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</si>
  <si>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</si>
  <si>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</si>
  <si>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</si>
  <si>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</si>
  <si>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</si>
  <si>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</si>
  <si>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</si>
  <si>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</si>
  <si>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</si>
  <si>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</si>
  <si>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</si>
  <si>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</si>
  <si>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</si>
  <si>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</si>
  <si>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</si>
  <si>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</si>
  <si>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</si>
  <si>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</si>
  <si>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</si>
  <si>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</si>
  <si>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</si>
  <si>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</si>
  <si>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</si>
  <si>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</si>
  <si>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</si>
  <si>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</si>
  <si>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</si>
  <si>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</si>
  <si>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</si>
  <si>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</si>
  <si>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</si>
  <si>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</si>
  <si>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</si>
  <si>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</si>
  <si>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</si>
  <si>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</si>
  <si>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</si>
  <si>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</si>
  <si>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</si>
  <si>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</si>
  <si>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</si>
  <si>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</si>
  <si>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</si>
  <si>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</si>
  <si>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</si>
  <si>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</si>
  <si>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</si>
  <si>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</si>
  <si>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</si>
  <si>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</si>
  <si>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</si>
  <si>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</si>
  <si>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</si>
  <si>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</si>
  <si>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</si>
  <si>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</si>
  <si>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</si>
  <si>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</si>
  <si>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</si>
  <si>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</si>
  <si>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</si>
  <si>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</si>
  <si>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</si>
  <si>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</si>
  <si>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</si>
  <si>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</si>
  <si>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</si>
  <si>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</si>
  <si>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</si>
  <si>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</si>
  <si>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</si>
  <si>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</si>
  <si>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</si>
  <si>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</si>
  <si>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</si>
  <si>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</si>
  <si>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</si>
  <si>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</si>
  <si>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</si>
  <si>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</si>
  <si>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</si>
  <si>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</si>
  <si>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</si>
  <si>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</si>
  <si>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</si>
  <si>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</si>
  <si>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</si>
  <si>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</si>
  <si>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</si>
  <si>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</si>
  <si>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</si>
  <si>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</si>
  <si>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</si>
  <si>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</si>
  <si>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</si>
  <si>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</si>
  <si>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</si>
  <si>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</si>
  <si>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</si>
  <si>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</si>
  <si>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</si>
  <si>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</si>
  <si>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</si>
  <si>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</si>
  <si>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</si>
  <si>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</si>
  <si>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</si>
  <si>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</si>
  <si>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</si>
  <si>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</si>
  <si>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</si>
  <si>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</si>
  <si>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</si>
  <si>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</si>
  <si>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</si>
  <si>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</si>
  <si>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</si>
  <si>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</si>
  <si>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</si>
  <si>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</si>
  <si>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</si>
  <si>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</si>
  <si>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</si>
  <si>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</si>
  <si>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</si>
  <si>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</si>
  <si>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</si>
  <si>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</si>
  <si>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</si>
  <si>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</si>
  <si>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</si>
  <si>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</si>
  <si>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</si>
  <si>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</si>
  <si>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</si>
  <si>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</si>
  <si>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</si>
  <si>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</si>
  <si>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</si>
  <si>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</si>
  <si>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</si>
  <si>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</si>
  <si>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</si>
  <si>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</si>
  <si>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</si>
  <si>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</si>
  <si>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</si>
  <si>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</si>
  <si>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</si>
  <si>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</si>
  <si>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</si>
  <si>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</si>
  <si>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</si>
  <si>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</si>
  <si>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</si>
  <si>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</si>
  <si>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</si>
  <si>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</si>
  <si>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</si>
  <si>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</si>
  <si>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</si>
  <si>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</si>
  <si>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</si>
  <si>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</si>
  <si>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</si>
  <si>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</si>
  <si>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</si>
  <si>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</si>
  <si>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</si>
  <si>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</si>
  <si>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</si>
  <si>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</si>
  <si>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</si>
  <si>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</si>
  <si>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</si>
  <si>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</si>
  <si>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</si>
  <si>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</si>
  <si>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</si>
  <si>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</si>
  <si>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</si>
  <si>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</si>
  <si>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</si>
  <si>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</si>
  <si>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</si>
  <si>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</si>
  <si>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</si>
  <si>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</si>
  <si>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</si>
  <si>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</si>
  <si>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</si>
  <si>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</si>
  <si>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</si>
  <si>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</si>
  <si>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</si>
  <si>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</si>
  <si>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</si>
  <si>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</si>
  <si>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</si>
  <si>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</si>
  <si>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</si>
  <si>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</si>
  <si>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</si>
  <si>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</si>
  <si>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</si>
  <si>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</si>
  <si>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</si>
  <si>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</si>
  <si>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</si>
  <si>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</si>
  <si>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</si>
  <si>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</si>
  <si>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</si>
  <si>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</si>
  <si>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</si>
  <si>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</si>
  <si>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</si>
  <si>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</si>
  <si>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</si>
  <si>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</si>
  <si>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</si>
  <si>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</si>
  <si>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</si>
  <si>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</si>
  <si>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</si>
  <si>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</si>
  <si>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</si>
  <si>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</si>
  <si>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</si>
  <si>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</si>
  <si>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</si>
  <si>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</si>
  <si>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</si>
  <si>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</si>
  <si>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</si>
  <si>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</si>
  <si>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</si>
  <si>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</si>
  <si>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</si>
  <si>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</si>
  <si>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</si>
  <si>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</si>
  <si>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</si>
  <si>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</si>
  <si>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</si>
  <si>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</si>
  <si>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</si>
  <si>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</si>
  <si>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</si>
  <si>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</si>
  <si>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</si>
  <si>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</si>
  <si>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</si>
  <si>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</si>
  <si>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</si>
  <si>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</si>
  <si>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</si>
  <si>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</si>
  <si>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</si>
  <si>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</si>
  <si>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</si>
  <si>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</si>
  <si>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</si>
  <si>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</si>
  <si>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</si>
  <si>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</si>
  <si>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</si>
  <si>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</si>
  <si>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</si>
  <si>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</si>
  <si>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</si>
  <si>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</si>
  <si>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</si>
  <si>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</si>
  <si>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</si>
  <si>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</si>
  <si>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</si>
  <si>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</si>
  <si>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</si>
  <si>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</si>
  <si>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</si>
  <si>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</si>
  <si>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</si>
  <si>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</si>
  <si>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</si>
  <si>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</si>
  <si>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</si>
  <si>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</si>
  <si>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</si>
  <si>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</si>
  <si>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</si>
  <si>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</si>
  <si>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</si>
  <si>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</si>
  <si>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</si>
  <si>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</si>
  <si>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</si>
  <si>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</si>
  <si>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</si>
  <si>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</si>
  <si>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</si>
  <si>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</si>
  <si>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</si>
  <si>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</si>
  <si>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</si>
  <si>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</si>
  <si>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</si>
  <si>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</si>
  <si>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</si>
  <si>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</si>
  <si>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</si>
  <si>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</si>
  <si>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</si>
  <si>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</si>
  <si>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</si>
  <si>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</si>
  <si>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</si>
  <si>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</si>
  <si>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</si>
  <si>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</si>
  <si>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</si>
  <si>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</si>
  <si>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</si>
  <si>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</si>
  <si>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</si>
  <si>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</si>
  <si>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</si>
  <si>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</si>
  <si>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</si>
  <si>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</si>
  <si>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</si>
  <si>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</si>
  <si>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</si>
  <si>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</si>
  <si>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</si>
  <si>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</si>
  <si>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</si>
  <si>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</si>
  <si>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</si>
  <si>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</si>
  <si>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</si>
  <si>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</si>
  <si>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</si>
  <si>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</si>
  <si>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</si>
  <si>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</si>
  <si>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</si>
  <si>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</si>
  <si>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</si>
  <si>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</si>
  <si>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</si>
  <si>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</si>
  <si>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</si>
  <si>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</si>
  <si>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</si>
  <si>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</si>
  <si>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</si>
  <si>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</si>
  <si>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</si>
  <si>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</si>
  <si>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</si>
  <si>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</si>
  <si>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</si>
  <si>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</si>
  <si>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</si>
  <si>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</si>
  <si>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</si>
  <si>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</si>
  <si>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</si>
  <si>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</si>
  <si>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</si>
  <si>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</si>
  <si>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</si>
  <si>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</si>
  <si>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</si>
  <si>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</si>
  <si>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</si>
  <si>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</si>
  <si>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</si>
  <si>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</si>
  <si>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</si>
  <si>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</si>
  <si>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</si>
  <si>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</si>
  <si>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</si>
  <si>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</si>
  <si>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</si>
  <si>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</si>
  <si>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</si>
  <si>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</si>
  <si>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</si>
  <si>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</si>
  <si>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</si>
  <si>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</si>
  <si>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</si>
  <si>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</si>
  <si>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</si>
  <si>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</si>
  <si>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</si>
  <si>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</si>
  <si>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</si>
  <si>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</si>
  <si>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</si>
  <si>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</si>
  <si>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</si>
  <si>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</si>
  <si>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</si>
  <si>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</si>
  <si>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</si>
  <si>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</si>
  <si>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</si>
  <si>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</si>
  <si>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</si>
  <si>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</si>
  <si>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</si>
  <si>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</si>
  <si>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</si>
  <si>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</si>
  <si>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</si>
  <si>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</si>
  <si>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</si>
  <si>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</si>
  <si>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</si>
  <si>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</si>
  <si>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</si>
  <si>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</si>
  <si>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</si>
  <si>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</si>
  <si>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</si>
  <si>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</si>
  <si>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</si>
  <si>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</si>
  <si>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</si>
  <si>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</si>
  <si>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</si>
  <si>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</si>
  <si>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</si>
  <si>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</si>
  <si>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</si>
  <si>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</si>
  <si>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</si>
  <si>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</si>
  <si>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</si>
  <si>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</si>
  <si>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</si>
  <si>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</si>
  <si>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</si>
  <si>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</si>
  <si>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</si>
  <si>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</si>
  <si>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</si>
  <si>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</si>
  <si>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</si>
  <si>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</si>
  <si>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</si>
  <si>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</si>
  <si>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</si>
  <si>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</si>
  <si>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</si>
  <si>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</si>
  <si>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</si>
  <si>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</si>
  <si>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</si>
  <si>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</si>
  <si>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</si>
  <si>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</si>
  <si>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</si>
  <si>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</si>
  <si>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</si>
  <si>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</si>
  <si>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</si>
  <si>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</si>
  <si>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</si>
  <si>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</si>
  <si>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</si>
  <si>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</si>
  <si>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</si>
  <si>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</si>
  <si>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</si>
  <si>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</si>
  <si>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</si>
  <si>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</si>
  <si>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</si>
  <si>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</si>
  <si>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</si>
  <si>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</si>
  <si>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</si>
  <si>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</si>
  <si>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</si>
  <si>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</si>
  <si>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</si>
  <si>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</si>
  <si>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</si>
  <si>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</si>
  <si>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</si>
  <si>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</si>
  <si>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</si>
  <si>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</si>
  <si>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</si>
  <si>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</si>
  <si>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</si>
  <si>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</si>
  <si>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</si>
  <si>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</si>
  <si>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</si>
  <si>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</si>
  <si>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</si>
  <si>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</si>
  <si>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</si>
  <si>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</si>
  <si>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</si>
  <si>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</si>
  <si>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</si>
  <si>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</si>
  <si>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</si>
  <si>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</si>
  <si>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</si>
  <si>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</si>
  <si>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</si>
  <si>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</si>
  <si>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</si>
  <si>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</si>
  <si>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</si>
  <si>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</si>
  <si>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</si>
  <si>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</si>
  <si>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</si>
  <si>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</si>
  <si>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</si>
  <si>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</si>
  <si>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</si>
  <si>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</si>
  <si>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</si>
  <si>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</si>
  <si>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</si>
  <si>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</si>
  <si>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</si>
  <si>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</si>
  <si>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</si>
  <si>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</si>
  <si>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</si>
  <si>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</si>
  <si>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</si>
  <si>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</si>
  <si>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</si>
  <si>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</si>
  <si>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</si>
  <si>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</si>
  <si>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</si>
  <si>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</si>
  <si>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</si>
  <si>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</si>
  <si>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</si>
  <si>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</si>
  <si>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</si>
  <si>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</si>
  <si>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</si>
  <si>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</si>
  <si>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</si>
  <si>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</si>
  <si>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</si>
  <si>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</si>
  <si>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</si>
  <si>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</si>
  <si>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</si>
  <si>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</si>
  <si>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</si>
  <si>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</si>
  <si>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</si>
  <si>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</si>
  <si>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</si>
  <si>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</si>
  <si>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</si>
  <si>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</si>
  <si>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</si>
  <si>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</si>
  <si>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</si>
  <si>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</si>
  <si>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</si>
  <si>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</si>
  <si>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</si>
  <si>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</si>
  <si>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</si>
  <si>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</si>
  <si>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</si>
  <si>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</si>
  <si>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</si>
  <si>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</si>
  <si>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</si>
  <si>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</si>
  <si>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</si>
  <si>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</si>
  <si>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</si>
  <si>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</si>
  <si>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</si>
  <si>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</si>
  <si>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</si>
  <si>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</si>
  <si>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</si>
  <si>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</si>
  <si>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</si>
  <si>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</si>
  <si>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</si>
  <si>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</si>
  <si>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</si>
  <si>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</si>
  <si>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</si>
  <si>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</si>
  <si>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</si>
  <si>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</si>
  <si>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</si>
  <si>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</si>
  <si>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</si>
  <si>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</si>
  <si>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</si>
  <si>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</si>
  <si>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</si>
  <si>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</si>
  <si>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</si>
  <si>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</si>
  <si>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</si>
  <si>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</si>
  <si>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</si>
  <si>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</si>
  <si>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</si>
  <si>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</si>
  <si>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</si>
  <si>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</si>
  <si>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</si>
  <si>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</si>
  <si>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</si>
  <si>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</si>
  <si>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</si>
  <si>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</si>
  <si>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</si>
  <si>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</si>
  <si>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</si>
  <si>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</si>
  <si>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</si>
  <si>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</si>
  <si>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</si>
  <si>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</si>
  <si>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</si>
  <si>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</si>
  <si>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</si>
  <si>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</si>
  <si>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</si>
  <si>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</si>
  <si>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</si>
  <si>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</si>
  <si>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</si>
  <si>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</si>
  <si>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</si>
  <si>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</si>
  <si>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</si>
  <si>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</si>
  <si>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</si>
  <si>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</si>
  <si>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</si>
  <si>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</si>
  <si>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</si>
  <si>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</si>
  <si>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</si>
  <si>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</si>
  <si>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</si>
  <si>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</si>
  <si>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</si>
  <si>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</si>
  <si>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</si>
  <si>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</si>
  <si>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</si>
  <si>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</si>
  <si>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</si>
  <si>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</si>
  <si>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</si>
  <si>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</si>
  <si>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</si>
  <si>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</si>
  <si>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</si>
  <si>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</si>
  <si>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</si>
  <si>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</si>
  <si>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</si>
  <si>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</si>
  <si>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</si>
  <si>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</si>
  <si>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</si>
  <si>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</si>
  <si>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</si>
  <si>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</si>
  <si>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</si>
  <si>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</si>
  <si>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</si>
  <si>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</si>
  <si>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</si>
  <si>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</si>
  <si>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</si>
  <si>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</si>
  <si>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</si>
  <si>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</si>
  <si>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</si>
  <si>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</si>
  <si>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</si>
  <si>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</si>
  <si>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</si>
  <si>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</si>
  <si>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</si>
  <si>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</si>
  <si>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</si>
  <si>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</si>
  <si>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</si>
  <si>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</si>
  <si>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</si>
  <si>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</si>
  <si>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</si>
  <si>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</si>
  <si>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</si>
  <si>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</si>
  <si>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</si>
  <si>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</si>
  <si>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</si>
  <si>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</si>
  <si>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</si>
  <si>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</si>
  <si>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</si>
  <si>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</si>
  <si>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</si>
  <si>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</si>
  <si>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</si>
  <si>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</si>
  <si>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</si>
  <si>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</si>
  <si>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</si>
  <si>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</si>
  <si>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</si>
  <si>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</si>
  <si>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</si>
  <si>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</si>
  <si>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</si>
  <si>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</si>
  <si>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</si>
  <si>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</si>
  <si>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</si>
  <si>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</si>
  <si>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</si>
  <si>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</si>
  <si>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</si>
  <si>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</si>
  <si>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</si>
  <si>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</si>
  <si>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</si>
  <si>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</si>
  <si>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</si>
  <si>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</si>
  <si>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</si>
  <si>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</si>
  <si>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</si>
  <si>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</si>
  <si>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</si>
  <si>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</si>
  <si>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</si>
  <si>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</si>
  <si>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</si>
  <si>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</si>
  <si>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</si>
  <si>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</si>
  <si>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</si>
  <si>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</si>
  <si>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</si>
  <si>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</si>
  <si>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</si>
  <si>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</si>
  <si>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</si>
  <si>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</si>
  <si>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</si>
  <si>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</si>
  <si>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</si>
  <si>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</si>
  <si>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</si>
  <si>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</si>
  <si>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</si>
  <si>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</si>
  <si>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</si>
  <si>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</si>
  <si>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</si>
  <si>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</si>
  <si>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</si>
  <si>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</si>
  <si>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</si>
  <si>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</si>
  <si>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</si>
  <si>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</si>
  <si>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</si>
  <si>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</si>
  <si>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</si>
  <si>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</si>
  <si>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</si>
  <si>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</si>
  <si>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</si>
  <si>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</si>
  <si>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</si>
  <si>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</si>
  <si>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</si>
  <si>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</si>
  <si>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</si>
  <si>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</si>
  <si>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</si>
  <si>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</si>
  <si>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</si>
  <si>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</si>
  <si>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</si>
  <si>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</si>
  <si>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</si>
  <si>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</si>
  <si>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</si>
  <si>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</si>
  <si>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</si>
  <si>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</si>
  <si>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</si>
  <si>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</si>
  <si>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</si>
  <si>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</si>
  <si>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</si>
  <si>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</si>
  <si>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</si>
  <si>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</si>
  <si>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</si>
  <si>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</si>
  <si>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</si>
  <si>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</si>
  <si>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</si>
  <si>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</si>
  <si>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</si>
  <si>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</si>
  <si>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</si>
  <si>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</si>
  <si>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</si>
  <si>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</si>
  <si>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</si>
  <si>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</si>
  <si>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</si>
  <si>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</si>
  <si>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</si>
  <si>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</si>
  <si>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</si>
  <si>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</si>
  <si>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</si>
  <si>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</si>
  <si>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</si>
  <si>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</si>
  <si>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</si>
  <si>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</si>
  <si>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</si>
  <si>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</si>
  <si>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</si>
  <si>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</si>
  <si>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</si>
  <si>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</si>
  <si>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</si>
  <si>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</si>
  <si>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</si>
  <si>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</si>
  <si>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</si>
  <si>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</si>
  <si>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</si>
  <si>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</si>
  <si>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</si>
  <si>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</si>
  <si>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</si>
  <si>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</si>
  <si>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</si>
  <si>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</si>
  <si>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</si>
  <si>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</si>
  <si>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</si>
  <si>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</si>
  <si>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</si>
  <si>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</si>
  <si>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</si>
  <si>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</si>
  <si>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</si>
  <si>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</si>
  <si>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</si>
  <si>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</si>
  <si>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</si>
  <si>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</si>
  <si>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</si>
  <si>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</si>
  <si>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</si>
  <si>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</si>
  <si>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</si>
  <si>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</si>
  <si>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</si>
  <si>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</si>
  <si>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</si>
  <si>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</si>
  <si>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</si>
  <si>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</si>
  <si>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</si>
  <si>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</si>
  <si>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</si>
  <si>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</si>
  <si>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</si>
  <si>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</si>
  <si>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</si>
  <si>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</si>
  <si>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</si>
  <si>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</si>
  <si>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</si>
  <si>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</si>
  <si>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</si>
  <si>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</si>
  <si>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</si>
  <si>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</si>
  <si>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</si>
  <si>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</si>
  <si>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</si>
  <si>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</si>
  <si>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</si>
  <si>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</si>
  <si>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</si>
  <si>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</si>
  <si>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</si>
  <si>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</si>
  <si>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</si>
  <si>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</si>
  <si>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</si>
  <si>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</si>
  <si>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</si>
  <si>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</si>
  <si>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</si>
  <si>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</si>
  <si>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</si>
  <si>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</si>
  <si>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</si>
  <si>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</si>
  <si>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</si>
  <si>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</si>
  <si>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</si>
  <si>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</si>
  <si>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</si>
  <si>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</si>
  <si>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</si>
  <si>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</si>
  <si>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</si>
  <si>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</si>
  <si>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</si>
  <si>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</si>
  <si>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</si>
  <si>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</si>
  <si>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</si>
  <si>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</si>
  <si>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</si>
  <si>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</si>
  <si>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</si>
  <si>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</si>
  <si>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</si>
  <si>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</si>
  <si>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</si>
  <si>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</si>
  <si>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</si>
  <si>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</si>
  <si>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</si>
  <si>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</si>
  <si>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</si>
  <si>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</si>
  <si>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</si>
  <si>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</si>
  <si>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</si>
  <si>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</si>
  <si>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</si>
  <si>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</si>
  <si>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</si>
  <si>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</si>
  <si>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</si>
  <si>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</si>
  <si>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</si>
  <si>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</si>
  <si>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</si>
  <si>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</si>
  <si>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</si>
  <si>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</si>
  <si>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</si>
  <si>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</si>
  <si>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</si>
  <si>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</si>
  <si>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</si>
  <si>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</si>
  <si>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</si>
  <si>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</si>
  <si>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</si>
  <si>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</si>
  <si>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</si>
  <si>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</si>
  <si>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</si>
  <si>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</si>
  <si>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</si>
  <si>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</si>
  <si>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</si>
  <si>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</si>
  <si>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</si>
  <si>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</si>
  <si>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</si>
  <si>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</si>
  <si>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</si>
  <si>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</si>
  <si>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</si>
  <si>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</si>
  <si>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</si>
  <si>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</si>
  <si>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</si>
  <si>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</si>
  <si>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</si>
  <si>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</si>
  <si>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</si>
  <si>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</si>
  <si>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</si>
  <si>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</si>
  <si>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</si>
  <si>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</si>
  <si>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</si>
  <si>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</si>
  <si>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</si>
  <si>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</si>
  <si>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</si>
  <si>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</si>
  <si>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</si>
  <si>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</si>
  <si>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</si>
  <si>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</si>
  <si>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</si>
  <si>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</si>
  <si>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</si>
  <si>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</si>
  <si>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</si>
  <si>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</si>
  <si>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</si>
  <si>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</si>
  <si>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</si>
  <si>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</si>
  <si>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</si>
  <si>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</si>
  <si>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</si>
  <si>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</si>
  <si>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</si>
  <si>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</si>
  <si>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</si>
  <si>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</si>
  <si>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</si>
  <si>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</si>
  <si>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</si>
  <si>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</si>
  <si>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</si>
  <si>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</si>
  <si>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</si>
  <si>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</si>
  <si>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</si>
  <si>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</si>
  <si>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</si>
  <si>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</si>
  <si>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</si>
  <si>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</si>
  <si>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</si>
  <si>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</si>
  <si>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</si>
  <si>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</si>
  <si>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</si>
  <si>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</si>
  <si>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</si>
  <si>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</si>
  <si>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</si>
  <si>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</si>
  <si>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</si>
  <si>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</si>
  <si>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</si>
  <si>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</si>
  <si>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</si>
  <si>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</si>
  <si>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</si>
  <si>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</si>
  <si>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</si>
  <si>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</si>
  <si>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</si>
  <si>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</si>
  <si>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</si>
  <si>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</si>
  <si>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</si>
  <si>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</si>
  <si>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</si>
  <si>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</si>
  <si>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</si>
  <si>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</si>
  <si>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</si>
  <si>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</si>
  <si>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</si>
  <si>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</si>
  <si>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</si>
  <si>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</si>
  <si>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</si>
  <si>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</si>
  <si>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</si>
  <si>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</si>
  <si>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</si>
  <si>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</si>
  <si>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</si>
  <si>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</si>
  <si>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</si>
  <si>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</si>
  <si>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</si>
  <si>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</si>
  <si>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</si>
  <si>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</si>
  <si>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</si>
  <si>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</si>
  <si>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</si>
  <si>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</si>
  <si>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</si>
  <si>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</si>
  <si>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</si>
  <si>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</si>
  <si>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</si>
  <si>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</si>
  <si>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</si>
  <si>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</si>
  <si>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</si>
  <si>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</si>
  <si>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</si>
  <si>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</si>
  <si>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</si>
  <si>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</si>
  <si>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</si>
  <si>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</si>
  <si>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</si>
  <si>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</si>
  <si>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</si>
  <si>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</si>
  <si>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</si>
  <si>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</si>
  <si>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</si>
  <si>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</si>
  <si>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</si>
  <si>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</si>
  <si>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</si>
  <si>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</si>
  <si>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</si>
  <si>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</si>
  <si>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</si>
  <si>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</si>
  <si>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</si>
  <si>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</si>
  <si>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</si>
  <si>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</si>
  <si>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</si>
  <si>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</si>
  <si>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</si>
  <si>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</si>
  <si>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</si>
  <si>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</si>
  <si>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</si>
  <si>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</si>
  <si>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</si>
  <si>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</si>
  <si>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</si>
  <si>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</si>
  <si>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</si>
  <si>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</si>
  <si>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</si>
  <si>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</si>
  <si>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</si>
  <si>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</si>
  <si>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</si>
  <si>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</si>
  <si>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</si>
  <si>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</si>
  <si>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</si>
  <si>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</si>
  <si>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</si>
  <si>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</si>
  <si>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</si>
  <si>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</si>
  <si>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</si>
  <si>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</si>
  <si>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</si>
  <si>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</si>
  <si>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</si>
  <si>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</si>
  <si>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</si>
  <si>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</si>
  <si>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</si>
  <si>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</si>
  <si>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</si>
  <si>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</si>
  <si>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</si>
  <si>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</si>
  <si>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</si>
  <si>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</si>
  <si>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</si>
  <si>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</si>
  <si>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</si>
  <si>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</si>
  <si>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</si>
  <si>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</si>
  <si>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</si>
  <si>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</si>
  <si>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</si>
  <si>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</si>
  <si>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</si>
  <si>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</si>
  <si>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</si>
  <si>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</si>
  <si>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</si>
  <si>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</si>
  <si>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</si>
  <si>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</si>
  <si>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</si>
  <si>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</si>
  <si>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</si>
  <si>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</si>
  <si>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</si>
  <si>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</si>
  <si>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</si>
  <si>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</si>
  <si>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</si>
  <si>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</si>
  <si>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</si>
  <si>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</si>
  <si>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</si>
  <si>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</si>
  <si>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</si>
  <si>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</si>
  <si>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</si>
  <si>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</si>
  <si>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</si>
  <si>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</si>
  <si>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</si>
  <si>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</si>
  <si>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</si>
  <si>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</si>
  <si>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</si>
  <si>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</si>
  <si>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</si>
  <si>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</si>
  <si>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</si>
  <si>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</si>
  <si>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</si>
  <si>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</si>
  <si>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</si>
  <si>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</si>
  <si>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</si>
  <si>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</si>
  <si>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</si>
  <si>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</si>
  <si>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</si>
  <si>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</si>
  <si>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</si>
  <si>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</si>
  <si>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</si>
  <si>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</si>
  <si>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</si>
  <si>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</si>
  <si>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</si>
  <si>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</si>
  <si>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</si>
  <si>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</si>
  <si>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</si>
  <si>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</si>
  <si>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</si>
  <si>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</si>
  <si>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</si>
  <si>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</si>
  <si>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</si>
  <si>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</si>
  <si>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</si>
  <si>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</si>
  <si>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</si>
  <si>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</si>
  <si>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</si>
  <si>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</si>
  <si>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</si>
  <si>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</si>
  <si>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</si>
  <si>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</si>
  <si>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</si>
  <si>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</si>
  <si>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</si>
  <si>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</si>
  <si>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</si>
  <si>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</si>
  <si>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</si>
  <si>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</si>
  <si>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</si>
  <si>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</si>
  <si>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</si>
  <si>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</si>
  <si>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</si>
  <si>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</si>
  <si>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</si>
  <si>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</si>
  <si>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</si>
  <si>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</si>
  <si>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</si>
  <si>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</si>
  <si>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</si>
  <si>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</si>
  <si>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</si>
  <si>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</si>
  <si>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</si>
  <si>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</si>
  <si>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</si>
  <si>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</si>
  <si>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</si>
  <si>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</si>
  <si>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</si>
  <si>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</si>
  <si>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</si>
  <si>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</si>
  <si>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</si>
  <si>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</si>
  <si>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</si>
  <si>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</si>
  <si>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</si>
  <si>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</si>
  <si>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</si>
  <si>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</si>
  <si>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</si>
  <si>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</si>
  <si>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</si>
  <si>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</si>
  <si>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</si>
  <si>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</si>
  <si>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</si>
  <si>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</si>
  <si>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</si>
  <si>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</si>
  <si>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</si>
  <si>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</si>
  <si>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</si>
  <si>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</si>
  <si>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</si>
  <si>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</si>
  <si>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</si>
  <si>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</si>
  <si>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</si>
  <si>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</si>
  <si>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</si>
  <si>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</si>
  <si>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</si>
  <si>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</si>
  <si>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</si>
  <si>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</si>
  <si>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</si>
  <si>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</si>
  <si>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</si>
  <si>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</si>
  <si>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</si>
  <si>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</si>
  <si>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</si>
  <si>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</si>
  <si>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</si>
  <si>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</si>
  <si>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</si>
  <si>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</si>
  <si>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</si>
  <si>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</si>
  <si>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</si>
  <si>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</si>
  <si>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</si>
  <si>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</si>
  <si>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</si>
  <si>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</si>
  <si>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</si>
  <si>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</si>
  <si>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</si>
  <si>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</si>
  <si>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</si>
  <si>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</si>
  <si>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</si>
  <si>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</si>
  <si>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</si>
  <si>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</si>
  <si>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</si>
  <si>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</si>
  <si>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</si>
  <si>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</si>
  <si>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</si>
  <si>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</si>
  <si>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</si>
  <si>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</si>
  <si>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</si>
  <si>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</si>
  <si>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</si>
  <si>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</si>
  <si>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</si>
  <si>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</si>
  <si>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</si>
  <si>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</si>
  <si>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</si>
  <si>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</si>
  <si>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</si>
  <si>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</si>
  <si>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</si>
  <si>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</si>
  <si>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</si>
  <si>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</si>
  <si>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</si>
  <si>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</si>
  <si>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</si>
  <si>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</si>
  <si>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</si>
  <si>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</si>
  <si>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</si>
  <si>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</si>
  <si>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</si>
  <si>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</si>
  <si>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</si>
  <si>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</si>
  <si>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</si>
  <si>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</si>
  <si>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</si>
  <si>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</si>
  <si>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</si>
  <si>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</si>
  <si>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</si>
  <si>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</si>
  <si>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</si>
  <si>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</si>
  <si>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</si>
  <si>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</si>
  <si>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</si>
  <si>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</si>
  <si>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</si>
  <si>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</si>
  <si>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</si>
  <si>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</si>
  <si>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</si>
  <si>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</si>
  <si>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</si>
  <si>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</si>
  <si>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</si>
  <si>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</si>
  <si>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</si>
  <si>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</si>
  <si>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</si>
  <si>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</si>
  <si>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</si>
  <si>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</si>
  <si>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</si>
  <si>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</si>
  <si>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</si>
  <si>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</si>
  <si>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</si>
  <si>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</si>
  <si>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</si>
  <si>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</si>
  <si>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</si>
  <si>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</si>
  <si>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</si>
  <si>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</si>
  <si>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</si>
  <si>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</si>
  <si>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</si>
  <si>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</si>
  <si>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</si>
  <si>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</si>
  <si>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</si>
  <si>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</si>
  <si>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</si>
  <si>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</si>
  <si>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</si>
  <si>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</si>
  <si>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</si>
  <si>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</si>
  <si>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</si>
  <si>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</si>
  <si>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</si>
  <si>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</si>
  <si>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</si>
  <si>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</si>
  <si>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</si>
  <si>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</si>
  <si>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</si>
  <si>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</si>
  <si>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</si>
  <si>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</si>
  <si>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</si>
  <si>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</si>
  <si>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</si>
  <si>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</si>
  <si>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</si>
  <si>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</si>
  <si>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</si>
  <si>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</si>
  <si>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</si>
  <si>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</si>
  <si>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</si>
  <si>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</si>
  <si>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</si>
  <si>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</si>
  <si>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</si>
  <si>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</si>
  <si>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</si>
  <si>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</si>
  <si>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</si>
  <si>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</si>
  <si>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</si>
  <si>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</si>
  <si>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</si>
  <si>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</si>
  <si>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</si>
  <si>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</si>
  <si>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</si>
  <si>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</si>
  <si>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</si>
  <si>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</si>
  <si>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</si>
  <si>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</si>
  <si>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</si>
  <si>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</si>
  <si>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</si>
  <si>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</si>
  <si>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</si>
  <si>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</si>
  <si>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</si>
  <si>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</si>
  <si>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</si>
  <si>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</si>
  <si>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</si>
  <si>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</si>
  <si>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</si>
  <si>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</si>
  <si>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</si>
  <si>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</si>
  <si>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</si>
  <si>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</si>
  <si>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</si>
  <si>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</si>
  <si>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</si>
  <si>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</si>
  <si>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</si>
  <si>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</si>
  <si>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</si>
  <si>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</si>
  <si>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</si>
  <si>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</si>
  <si>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</si>
  <si>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</si>
  <si>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</si>
  <si>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</si>
  <si>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</si>
  <si>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</si>
  <si>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</si>
  <si>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</si>
  <si>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</si>
  <si>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</si>
  <si>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</si>
  <si>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</si>
  <si>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</si>
  <si>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</si>
  <si>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</si>
  <si>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</si>
  <si>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</si>
  <si>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</si>
  <si>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</si>
  <si>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</si>
  <si>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</si>
  <si>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</si>
  <si>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</si>
  <si>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</si>
  <si>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</si>
  <si>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</si>
  <si>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</si>
  <si>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</si>
  <si>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</si>
  <si>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</si>
  <si>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</si>
  <si>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</si>
  <si>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</si>
  <si>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</si>
  <si>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</si>
  <si>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</si>
  <si>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</si>
  <si>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</si>
  <si>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</si>
  <si>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</si>
  <si>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</si>
  <si>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</si>
  <si>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</si>
  <si>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</si>
  <si>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</si>
  <si>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</si>
  <si>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</si>
  <si>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</si>
  <si>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</si>
  <si>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</si>
  <si>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</si>
  <si>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</si>
  <si>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</si>
  <si>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</si>
  <si>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</si>
  <si>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</si>
  <si>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</si>
  <si>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</si>
  <si>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</si>
  <si>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</si>
  <si>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</si>
  <si>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</si>
  <si>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</si>
  <si>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</si>
  <si>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</si>
  <si>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</si>
  <si>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</si>
  <si>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</si>
  <si>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</si>
  <si>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</si>
  <si>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</si>
  <si>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</si>
  <si>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</si>
  <si>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</si>
  <si>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</si>
  <si>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</si>
  <si>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</si>
  <si>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</si>
  <si>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</si>
  <si>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</si>
  <si>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</si>
  <si>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</si>
  <si>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</si>
  <si>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</si>
  <si>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</si>
  <si>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</si>
  <si>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</si>
  <si>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</si>
  <si>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</si>
  <si>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</si>
  <si>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</si>
  <si>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</si>
  <si>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</si>
  <si>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</si>
  <si>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</si>
  <si>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</si>
  <si>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</si>
  <si>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</si>
  <si>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</si>
  <si>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</si>
  <si>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</si>
  <si>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</si>
  <si>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</si>
  <si>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</si>
  <si>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</si>
  <si>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</si>
  <si>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</si>
  <si>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</si>
  <si>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</si>
  <si>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</si>
  <si>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</si>
  <si>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</si>
  <si>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</si>
  <si>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</si>
  <si>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</si>
  <si>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</si>
  <si>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</si>
  <si>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</si>
  <si>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</si>
  <si>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</si>
  <si>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</si>
  <si>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</si>
  <si>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</si>
  <si>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</si>
  <si>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</si>
  <si>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</si>
  <si>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</si>
  <si>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</si>
  <si>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</si>
  <si>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</si>
  <si>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</si>
  <si>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</si>
  <si>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</si>
  <si>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</si>
  <si>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</si>
  <si>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</si>
  <si>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</si>
  <si>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</si>
  <si>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</si>
  <si>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</si>
  <si>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</si>
  <si>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</si>
  <si>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</si>
  <si>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</si>
  <si>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</si>
  <si>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</si>
  <si>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</si>
  <si>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</si>
  <si>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</si>
  <si>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</si>
  <si>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</si>
  <si>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</si>
  <si>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</si>
  <si>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</si>
  <si>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</si>
  <si>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</si>
  <si>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</si>
  <si>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</si>
  <si>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</si>
  <si>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</si>
  <si>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</si>
  <si>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</si>
  <si>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</si>
  <si>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</si>
  <si>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</si>
  <si>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</si>
  <si>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</si>
  <si>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</si>
  <si>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</si>
  <si>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</si>
  <si>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</si>
  <si>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</si>
  <si>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</si>
  <si>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</si>
  <si>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</si>
  <si>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</si>
  <si>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</si>
  <si>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</si>
  <si>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</si>
  <si>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</si>
  <si>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</si>
  <si>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</si>
  <si>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</si>
  <si>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</si>
  <si>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</si>
  <si>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</si>
  <si>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</si>
  <si>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</si>
  <si>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</si>
  <si>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</si>
  <si>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</si>
  <si>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</si>
  <si>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</si>
  <si>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</si>
  <si>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</si>
  <si>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</si>
  <si>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</si>
  <si>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</si>
  <si>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</si>
  <si>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</si>
  <si>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</si>
  <si>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</si>
  <si>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</si>
  <si>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</si>
  <si>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</si>
  <si>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</si>
  <si>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</si>
  <si>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</si>
  <si>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</si>
  <si>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</si>
  <si>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</si>
  <si>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</si>
  <si>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</si>
  <si>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</si>
  <si>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</si>
  <si>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</si>
  <si>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</si>
  <si>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</si>
  <si>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</si>
  <si>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</si>
  <si>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</si>
  <si>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</si>
  <si>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</si>
  <si>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</si>
  <si>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</si>
  <si>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</si>
  <si>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</si>
  <si>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</si>
  <si>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</si>
  <si>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</si>
  <si>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</si>
  <si>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</si>
  <si>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</si>
  <si>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</si>
  <si>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</si>
  <si>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</si>
  <si>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</si>
  <si>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</si>
  <si>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</si>
  <si>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</si>
  <si>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</si>
  <si>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</si>
  <si>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</si>
  <si>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</si>
  <si>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</si>
  <si>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</si>
  <si>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</si>
  <si>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</si>
  <si>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</si>
  <si>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</si>
  <si>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</si>
  <si>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</si>
  <si>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</si>
  <si>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</si>
  <si>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</si>
  <si>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</si>
  <si>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</si>
  <si>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</si>
  <si>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</si>
  <si>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</si>
  <si>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</si>
  <si>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</si>
  <si>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</si>
  <si>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</si>
  <si>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</si>
  <si>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</si>
  <si>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</si>
  <si>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</si>
  <si>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</si>
  <si>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</si>
  <si>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</si>
  <si>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</si>
  <si>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</si>
  <si>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</si>
  <si>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</si>
  <si>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</si>
  <si>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</si>
  <si>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</si>
  <si>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</si>
  <si>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</si>
  <si>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</si>
  <si>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</si>
  <si>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</si>
  <si>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</si>
  <si>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</si>
  <si>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</si>
  <si>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</si>
  <si>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</si>
  <si>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</si>
  <si>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</si>
  <si>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</si>
  <si>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</si>
  <si>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</si>
  <si>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</si>
  <si>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</si>
  <si>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</si>
  <si>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</si>
  <si>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</si>
  <si>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</si>
  <si>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</si>
  <si>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</si>
  <si>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</si>
  <si>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</si>
  <si>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</si>
  <si>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</si>
  <si>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</si>
  <si>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</si>
  <si>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</si>
  <si>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</si>
  <si>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</si>
  <si>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</si>
  <si>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</si>
  <si>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</si>
  <si>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</si>
  <si>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</si>
  <si>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</si>
  <si>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</si>
  <si>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</si>
  <si>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</si>
  <si>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</si>
  <si>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</si>
  <si>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</si>
  <si>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</si>
  <si>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</si>
  <si>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</si>
  <si>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</si>
  <si>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</si>
  <si>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</si>
  <si>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</si>
  <si>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</si>
  <si>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</si>
  <si>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</si>
  <si>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</si>
  <si>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</si>
  <si>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</si>
  <si>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</si>
  <si>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</si>
  <si>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</si>
  <si>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</si>
  <si>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</si>
  <si>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</si>
  <si>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</si>
  <si>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</si>
  <si>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</si>
  <si>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</si>
  <si>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</si>
  <si>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</si>
  <si>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</si>
  <si>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</si>
  <si>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</si>
  <si>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</si>
  <si>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</si>
  <si>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</si>
  <si>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</si>
  <si>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</si>
  <si>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</si>
  <si>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</si>
  <si>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</si>
  <si>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</si>
  <si>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</si>
  <si>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</si>
  <si>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</si>
  <si>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</si>
  <si>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</si>
  <si>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</si>
  <si>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</si>
  <si>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</si>
  <si>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</si>
  <si>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</si>
  <si>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</si>
  <si>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</si>
  <si>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</si>
  <si>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</si>
  <si>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</si>
  <si>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</si>
  <si>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</si>
  <si>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</si>
  <si>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</si>
  <si>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</si>
  <si>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</si>
  <si>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</si>
  <si>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</si>
  <si>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</si>
  <si>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</si>
  <si>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</si>
  <si>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</si>
  <si>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</si>
  <si>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</si>
  <si>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</si>
  <si>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</si>
  <si>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</si>
  <si>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</si>
  <si>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</si>
  <si>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</si>
  <si>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</si>
  <si>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</si>
  <si>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</si>
  <si>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</si>
  <si>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</si>
  <si>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</si>
  <si>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</si>
  <si>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</si>
  <si>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</si>
  <si>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</si>
  <si>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</si>
  <si>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</si>
  <si>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</si>
  <si>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</si>
  <si>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</si>
  <si>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</si>
  <si>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</si>
  <si>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</si>
  <si>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</si>
  <si>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</si>
  <si>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</si>
  <si>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</si>
  <si>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</si>
  <si>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</si>
  <si>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</si>
  <si>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</si>
  <si>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</si>
  <si>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</si>
  <si>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</si>
  <si>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</si>
  <si>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</si>
  <si>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</si>
  <si>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</si>
  <si>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</si>
  <si>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</si>
  <si>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</si>
  <si>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</si>
  <si>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</si>
  <si>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</si>
  <si>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</si>
  <si>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</si>
  <si>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</si>
  <si>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</si>
  <si>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</si>
  <si>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</si>
  <si>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</si>
  <si>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</si>
  <si>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</si>
  <si>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</si>
  <si>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</si>
  <si>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</si>
  <si>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</si>
  <si>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</si>
  <si>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</si>
  <si>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</si>
  <si>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</si>
  <si>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</si>
  <si>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</si>
  <si>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</si>
  <si>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</si>
  <si>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</si>
  <si>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</si>
  <si>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</si>
  <si>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</si>
  <si>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</si>
  <si>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</si>
  <si>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</si>
  <si>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</si>
  <si>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</si>
  <si>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</si>
  <si>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</si>
  <si>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</si>
  <si>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</si>
  <si>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</si>
  <si>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</si>
  <si>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</si>
  <si>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</si>
  <si>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</si>
  <si>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</si>
  <si>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</si>
  <si>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</si>
  <si>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</si>
  <si>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</si>
  <si>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</si>
  <si>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</si>
  <si>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</si>
  <si>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</si>
  <si>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</si>
  <si>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</si>
  <si>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</si>
  <si>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</si>
  <si>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</si>
  <si>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</si>
  <si>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</si>
  <si>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</si>
  <si>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</si>
  <si>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</si>
  <si>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</si>
  <si>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</si>
  <si>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</si>
  <si>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</si>
  <si>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</si>
  <si>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</si>
  <si>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</si>
  <si>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</si>
  <si>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</si>
  <si>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</si>
  <si>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</si>
  <si>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</si>
  <si>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</si>
  <si>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</si>
  <si>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</si>
  <si>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</si>
  <si>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</si>
  <si>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</si>
  <si>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</si>
  <si>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</si>
  <si>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</si>
  <si>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</si>
  <si>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</si>
  <si>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</si>
  <si>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</si>
  <si>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</si>
  <si>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</si>
  <si>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</si>
  <si>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</si>
  <si>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</si>
  <si>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</si>
  <si>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</si>
  <si>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</si>
  <si>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</si>
  <si>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</si>
  <si>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</si>
  <si>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</si>
  <si>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</si>
  <si>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</si>
  <si>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</si>
  <si>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</si>
  <si>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</si>
  <si>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</si>
  <si>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</si>
  <si>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</si>
  <si>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</si>
  <si>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</si>
  <si>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</si>
  <si>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</si>
  <si>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</si>
  <si>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</si>
  <si>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</si>
  <si>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</si>
  <si>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</si>
  <si>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</si>
  <si>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</si>
  <si>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</si>
  <si>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</si>
  <si>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</si>
  <si>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</si>
  <si>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</si>
  <si>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</si>
  <si>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</si>
  <si>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</si>
  <si>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</si>
  <si>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</si>
  <si>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</si>
  <si>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</si>
  <si>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</si>
  <si>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</si>
  <si>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</si>
  <si>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</si>
  <si>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</si>
  <si>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</si>
  <si>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</si>
  <si>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</si>
  <si>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</si>
  <si>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</si>
  <si>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</si>
  <si>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</si>
  <si>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</si>
  <si>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</si>
  <si>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</si>
  <si>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</si>
  <si>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</si>
  <si>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</si>
  <si>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</si>
  <si>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</si>
  <si>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</si>
  <si>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</si>
  <si>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</si>
  <si>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</si>
  <si>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</si>
  <si>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</si>
  <si>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</si>
  <si>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</si>
  <si>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</si>
  <si>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</si>
  <si>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</si>
  <si>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</si>
  <si>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</si>
  <si>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</si>
  <si>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</si>
  <si>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</si>
  <si>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</si>
  <si>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</si>
  <si>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</si>
  <si>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</si>
  <si>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</si>
  <si>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</si>
  <si>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</si>
  <si>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</si>
  <si>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</si>
  <si>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</si>
  <si>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</si>
  <si>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</si>
  <si>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</si>
  <si>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</si>
  <si>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</si>
  <si>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</si>
  <si>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</si>
  <si>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</si>
  <si>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</si>
  <si>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</si>
  <si>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</si>
  <si>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</si>
  <si>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</si>
  <si>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</si>
  <si>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</si>
  <si>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</si>
  <si>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</si>
  <si>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</si>
  <si>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</si>
  <si>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</si>
  <si>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</si>
  <si>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</si>
  <si>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</si>
  <si>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</si>
  <si>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</si>
  <si>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</si>
  <si>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</si>
  <si>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</si>
  <si>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</si>
  <si>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</si>
  <si>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</si>
  <si>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</si>
  <si>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</si>
  <si>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</si>
  <si>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</si>
  <si>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</si>
  <si>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</si>
  <si>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</si>
  <si>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</si>
  <si>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</si>
  <si>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</si>
  <si>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</si>
  <si>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</si>
  <si>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</si>
  <si>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</si>
  <si>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</si>
  <si>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</si>
  <si>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</si>
  <si>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</si>
  <si>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</si>
  <si>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</si>
  <si>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</si>
  <si>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</si>
  <si>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</si>
  <si>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</si>
  <si>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</si>
  <si>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</si>
  <si>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</si>
  <si>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</si>
  <si>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</si>
  <si>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</si>
  <si>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</si>
  <si>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</si>
  <si>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</si>
  <si>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</si>
  <si>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</si>
  <si>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</si>
  <si>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</si>
  <si>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</si>
  <si>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</si>
  <si>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</si>
  <si>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</si>
  <si>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</si>
  <si>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</si>
  <si>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</si>
  <si>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</si>
  <si>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</si>
  <si>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</si>
  <si>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</si>
  <si>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</si>
  <si>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</si>
  <si>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</si>
  <si>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</si>
  <si>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</si>
  <si>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</si>
  <si>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</si>
  <si>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</si>
  <si>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</si>
  <si>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</si>
  <si>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</si>
  <si>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</si>
  <si>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</si>
  <si>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</si>
  <si>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</si>
  <si>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</si>
  <si>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</si>
  <si>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</si>
  <si>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</si>
  <si>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</si>
  <si>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</si>
  <si>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</si>
  <si>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</si>
  <si>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</si>
  <si>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</si>
  <si>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</si>
  <si>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</si>
  <si>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</si>
  <si>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</si>
  <si>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</si>
  <si>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</si>
  <si>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</si>
  <si>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</si>
  <si>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</si>
  <si>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</si>
  <si>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</si>
  <si>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</si>
  <si>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</si>
  <si>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</si>
  <si>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</si>
  <si>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</si>
  <si>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</si>
  <si>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</si>
  <si>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</si>
  <si>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</si>
  <si>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</si>
  <si>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</si>
  <si>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</si>
  <si>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</si>
  <si>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</si>
  <si>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</si>
  <si>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</si>
  <si>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</si>
  <si>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</si>
  <si>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</si>
  <si>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</si>
  <si>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</si>
  <si>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</si>
  <si>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</si>
  <si>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</si>
  <si>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</si>
  <si>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</si>
  <si>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</si>
  <si>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</si>
  <si>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</si>
  <si>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</si>
  <si>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</si>
  <si>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</si>
  <si>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</si>
  <si>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</si>
  <si>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</si>
  <si>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</si>
  <si>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</si>
  <si>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</si>
  <si>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</si>
  <si>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</si>
  <si>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</si>
  <si>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</si>
  <si>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</si>
  <si>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</si>
  <si>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</si>
  <si>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</si>
  <si>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</si>
  <si>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</si>
  <si>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</si>
  <si>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</si>
  <si>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</si>
  <si>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</si>
  <si>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</si>
  <si>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</si>
  <si>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</si>
  <si>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</si>
  <si>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</si>
  <si>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</si>
  <si>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</si>
  <si>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</si>
  <si>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</si>
  <si>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</si>
  <si>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</si>
  <si>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</si>
  <si>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</si>
  <si>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</si>
  <si>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</si>
  <si>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</si>
  <si>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</si>
  <si>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</si>
  <si>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</si>
  <si>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</si>
  <si>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</si>
  <si>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</si>
  <si>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</si>
  <si>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</si>
  <si>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</si>
  <si>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</si>
  <si>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</si>
  <si>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</si>
  <si>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</si>
  <si>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</si>
  <si>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</si>
  <si>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</si>
  <si>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</si>
  <si>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</si>
  <si>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</si>
  <si>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</si>
  <si>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</si>
  <si>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</si>
  <si>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</si>
  <si>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</si>
  <si>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</si>
  <si>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</si>
  <si>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</si>
  <si>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</si>
  <si>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</si>
  <si>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</si>
  <si>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</si>
  <si>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</si>
  <si>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</si>
  <si>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</si>
  <si>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</si>
  <si>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</si>
  <si>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</si>
  <si>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</si>
  <si>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</si>
  <si>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</si>
  <si>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</si>
  <si>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</si>
  <si>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</si>
  <si>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</si>
  <si>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</si>
  <si>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</si>
  <si>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</si>
  <si>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</si>
  <si>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</si>
  <si>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</si>
  <si>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</si>
  <si>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</si>
  <si>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</si>
  <si>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</si>
  <si>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</si>
  <si>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</si>
  <si>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</si>
  <si>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</si>
  <si>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</si>
  <si>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</si>
  <si>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</si>
  <si>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</si>
  <si>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</si>
  <si>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</si>
  <si>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</si>
  <si>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</si>
  <si>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</si>
  <si>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</si>
  <si>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</si>
  <si>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</si>
  <si>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</si>
  <si>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</si>
  <si>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</si>
  <si>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</si>
  <si>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</si>
  <si>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</si>
  <si>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</si>
  <si>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</si>
  <si>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</si>
  <si>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</si>
  <si>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</si>
  <si>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</si>
  <si>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</si>
  <si>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</si>
  <si>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</si>
  <si>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</si>
  <si>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</si>
  <si>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</si>
  <si>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</si>
  <si>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</si>
  <si>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</si>
  <si>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</si>
  <si>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</si>
  <si>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</si>
  <si>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</si>
  <si>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</si>
  <si>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</si>
  <si>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</si>
  <si>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</si>
  <si>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</si>
  <si>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</si>
  <si>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</si>
  <si>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</si>
  <si>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</si>
  <si>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</si>
  <si>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</si>
  <si>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</si>
  <si>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</si>
  <si>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</si>
  <si>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</si>
  <si>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</si>
  <si>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</si>
  <si>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</si>
  <si>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</si>
  <si>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</si>
  <si>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</si>
  <si>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</si>
  <si>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</si>
  <si>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</si>
  <si>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</si>
  <si>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</si>
  <si>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</si>
  <si>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</si>
  <si>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</si>
  <si>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</si>
  <si>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</si>
  <si>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</si>
  <si>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</si>
  <si>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</si>
  <si>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</si>
  <si>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</si>
  <si>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</si>
  <si>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</si>
  <si>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</si>
  <si>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</si>
  <si>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</si>
  <si>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</si>
  <si>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</si>
  <si>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</si>
  <si>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</si>
  <si>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</si>
  <si>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</si>
  <si>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</si>
  <si>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</si>
  <si>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</si>
  <si>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</si>
  <si>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</si>
  <si>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</si>
  <si>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</si>
  <si>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</si>
  <si>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</si>
  <si>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</si>
  <si>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</si>
  <si>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</si>
  <si>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</si>
  <si>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</si>
  <si>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</si>
  <si>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</si>
  <si>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</si>
  <si>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</si>
  <si>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</si>
  <si>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</si>
  <si>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</si>
  <si>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</si>
  <si>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</si>
  <si>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</si>
  <si>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</si>
  <si>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</si>
  <si>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</si>
  <si>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</si>
  <si>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</si>
  <si>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</si>
  <si>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</si>
  <si>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</si>
  <si>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</si>
  <si>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</si>
  <si>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</si>
  <si>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</si>
  <si>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</si>
  <si>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</si>
  <si>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</si>
  <si>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</si>
  <si>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</si>
  <si>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</si>
  <si>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</si>
  <si>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</si>
  <si>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</si>
  <si>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</si>
  <si>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</si>
  <si>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</si>
  <si>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</si>
  <si>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</si>
  <si>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</si>
  <si>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</si>
  <si>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</si>
  <si>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</si>
  <si>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</si>
  <si>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</si>
  <si>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</si>
  <si>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</si>
  <si>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</si>
  <si>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</si>
  <si>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</si>
  <si>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</si>
  <si>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</si>
  <si>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</si>
  <si>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</si>
  <si>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</si>
  <si>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</si>
  <si>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</si>
  <si>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</si>
  <si>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</si>
  <si>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</si>
  <si>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</si>
  <si>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</si>
  <si>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</si>
  <si>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</si>
  <si>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</si>
  <si>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</si>
  <si>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</si>
  <si>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</si>
  <si>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</si>
  <si>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</si>
  <si>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</si>
  <si>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</si>
  <si>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</si>
  <si>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</si>
  <si>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</si>
  <si>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</si>
  <si>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</si>
  <si>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</si>
  <si>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</si>
  <si>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</si>
  <si>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</si>
  <si>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</si>
  <si>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</si>
  <si>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</si>
  <si>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</si>
  <si>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</si>
  <si>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</si>
  <si>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</si>
  <si>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</si>
  <si>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</si>
  <si>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</si>
  <si>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</si>
  <si>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</si>
  <si>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</si>
  <si>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</si>
  <si>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</si>
  <si>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</si>
  <si>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</si>
  <si>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</si>
  <si>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</si>
  <si>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</si>
  <si>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</si>
  <si>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</si>
  <si>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</si>
  <si>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</si>
  <si>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</si>
  <si>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</si>
  <si>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</si>
  <si>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</si>
  <si>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</si>
  <si>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</si>
  <si>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</si>
  <si>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</si>
  <si>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</si>
  <si>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</si>
  <si>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</si>
  <si>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</si>
  <si>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</si>
  <si>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</si>
  <si>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</si>
  <si>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</si>
  <si>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</si>
  <si>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</si>
  <si>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</si>
  <si>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</si>
  <si>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</si>
  <si>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</si>
  <si>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</si>
  <si>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</si>
  <si>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</si>
  <si>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</si>
  <si>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</si>
  <si>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</si>
  <si>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</si>
  <si>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</si>
  <si>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</si>
  <si>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</si>
  <si>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</si>
  <si>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</si>
  <si>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</si>
  <si>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</si>
  <si>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</si>
  <si>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</si>
  <si>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</si>
  <si>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</si>
  <si>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</si>
  <si>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</si>
  <si>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</si>
  <si>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</si>
  <si>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</si>
  <si>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</si>
  <si>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</si>
  <si>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</si>
  <si>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</si>
  <si>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</si>
  <si>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</si>
  <si>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</si>
  <si>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</si>
  <si>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</si>
  <si>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</si>
  <si>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</si>
  <si>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</si>
  <si>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</si>
  <si>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</si>
  <si>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</si>
  <si>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</si>
  <si>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</si>
  <si>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</si>
  <si>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</si>
  <si>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</si>
  <si>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</si>
  <si>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</si>
  <si>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</si>
  <si>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</si>
  <si>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</si>
  <si>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</si>
  <si>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</si>
  <si>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</si>
  <si>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</si>
  <si>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</si>
  <si>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</si>
  <si>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</si>
  <si>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</si>
  <si>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</si>
  <si>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</si>
  <si>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</si>
  <si>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</si>
  <si>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</si>
  <si>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</si>
  <si>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</si>
  <si>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</si>
  <si>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</si>
  <si>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</si>
  <si>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</si>
  <si>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</si>
  <si>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</si>
  <si>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</si>
  <si>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</si>
  <si>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</si>
  <si>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</si>
  <si>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</si>
  <si>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</si>
  <si>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</si>
  <si>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</si>
  <si>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</si>
  <si>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</si>
  <si>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</si>
  <si>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</si>
  <si>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</si>
  <si>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</si>
  <si>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</si>
  <si>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</si>
  <si>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</si>
  <si>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</si>
  <si>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</si>
  <si>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</si>
  <si>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</si>
  <si>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</si>
  <si>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</si>
  <si>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</si>
  <si>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</si>
  <si>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</si>
  <si>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</si>
  <si>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</si>
  <si>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</si>
  <si>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</si>
  <si>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</si>
  <si>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</si>
  <si>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</si>
  <si>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</si>
  <si>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</si>
  <si>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</si>
  <si>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</si>
  <si>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</si>
  <si>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</si>
  <si>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</si>
  <si>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</si>
  <si>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</si>
  <si>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</si>
  <si>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</si>
  <si>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</si>
  <si>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</si>
  <si>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</si>
  <si>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</si>
  <si>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</si>
  <si>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</si>
  <si>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</si>
  <si>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</si>
  <si>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</si>
  <si>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</si>
  <si>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</si>
  <si>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</si>
  <si>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</si>
  <si>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</si>
  <si>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</si>
  <si>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</si>
  <si>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</si>
  <si>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</si>
  <si>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</si>
  <si>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</si>
  <si>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</si>
  <si>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</si>
  <si>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</si>
  <si>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</si>
  <si>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</si>
  <si>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</si>
  <si>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</si>
  <si>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</si>
  <si>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</si>
  <si>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</si>
  <si>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</si>
  <si>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</si>
  <si>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</si>
  <si>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</si>
  <si>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</si>
  <si>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</si>
  <si>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</si>
  <si>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</si>
  <si>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</si>
  <si>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</si>
  <si>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</si>
  <si>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</si>
  <si>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</si>
  <si>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</si>
  <si>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</si>
  <si>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</si>
  <si>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</si>
  <si>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</si>
  <si>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</si>
  <si>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</si>
  <si>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</si>
  <si>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</si>
  <si>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</si>
  <si>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</si>
  <si>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</si>
  <si>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</si>
  <si>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</si>
  <si>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</si>
  <si>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</si>
  <si>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</si>
  <si>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</si>
  <si>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</si>
  <si>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</si>
  <si>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</si>
  <si>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</si>
  <si>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</si>
  <si>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</si>
  <si>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</si>
  <si>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</si>
  <si>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</si>
  <si>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</si>
  <si>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</si>
  <si>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</si>
  <si>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</si>
  <si>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</si>
  <si>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</si>
  <si>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</si>
  <si>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</si>
  <si>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</si>
  <si>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</si>
  <si>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</si>
  <si>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</si>
  <si>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</si>
  <si>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</si>
  <si>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</si>
  <si>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</si>
  <si>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</si>
  <si>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</si>
  <si>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</si>
  <si>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</si>
  <si>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</si>
  <si>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</si>
  <si>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</si>
  <si>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</si>
  <si>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</si>
  <si>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</si>
  <si>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</si>
  <si>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</si>
  <si>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</si>
  <si>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</si>
  <si>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</si>
  <si>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</si>
  <si>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</si>
  <si>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</si>
  <si>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</si>
  <si>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</si>
  <si>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</si>
  <si>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</si>
  <si>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</si>
  <si>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</si>
  <si>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</si>
  <si>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</si>
  <si>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</si>
  <si>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</si>
  <si>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</si>
  <si>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</si>
  <si>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</si>
  <si>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</si>
  <si>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</si>
  <si>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</si>
  <si>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</si>
  <si>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</si>
  <si>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</si>
  <si>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</si>
  <si>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</si>
  <si>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</si>
  <si>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</si>
  <si>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</si>
  <si>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</si>
  <si>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</si>
  <si>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</si>
  <si>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</si>
  <si>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</si>
  <si>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</si>
  <si>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</si>
  <si>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</si>
  <si>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</si>
  <si>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</si>
  <si>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</si>
  <si>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</si>
  <si>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</si>
  <si>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</si>
  <si>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</si>
  <si>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</si>
  <si>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</si>
  <si>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</si>
  <si>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</si>
  <si>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</si>
  <si>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</si>
  <si>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</si>
  <si>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</si>
  <si>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</si>
  <si>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</si>
  <si>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</si>
  <si>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</si>
  <si>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</si>
  <si>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</si>
  <si>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</si>
  <si>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</si>
  <si>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</si>
  <si>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</si>
  <si>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</si>
  <si>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</si>
  <si>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</si>
  <si>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</si>
  <si>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</si>
  <si>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</si>
  <si>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</si>
  <si>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</si>
  <si>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</si>
  <si>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</si>
  <si>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</si>
  <si>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</si>
  <si>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</si>
  <si>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</si>
  <si>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</si>
  <si>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</si>
  <si>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</si>
  <si>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</si>
  <si>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</si>
  <si>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</si>
  <si>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</si>
  <si>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</si>
  <si>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</si>
  <si>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</si>
  <si>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</si>
  <si>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</si>
  <si>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</si>
  <si>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</si>
  <si>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</si>
  <si>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</si>
  <si>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</si>
  <si>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</si>
  <si>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</si>
  <si>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</si>
  <si>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</si>
  <si>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</si>
  <si>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</si>
  <si>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</si>
  <si>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</si>
  <si>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</si>
  <si>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</si>
  <si>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</si>
  <si>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</si>
  <si>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</si>
  <si>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</si>
  <si>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</si>
  <si>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</si>
  <si>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</si>
  <si>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</si>
  <si>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</si>
  <si>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</si>
  <si>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</si>
  <si>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</si>
  <si>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</si>
  <si>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</si>
  <si>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</si>
  <si>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</si>
  <si>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</si>
  <si>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</si>
  <si>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</si>
  <si>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</si>
  <si>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</si>
  <si>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</si>
  <si>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</si>
  <si>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</si>
  <si>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</si>
  <si>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</si>
  <si>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</si>
  <si>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</si>
  <si>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</si>
  <si>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</si>
  <si>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</si>
  <si>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</si>
  <si>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</si>
  <si>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</si>
  <si>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</si>
  <si>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</si>
  <si>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</si>
  <si>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</si>
  <si>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</si>
  <si>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</si>
  <si>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</si>
  <si>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</si>
  <si>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</si>
  <si>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</si>
  <si>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</si>
  <si>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</si>
  <si>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</si>
  <si>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</si>
  <si>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</si>
  <si>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</si>
  <si>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</si>
  <si>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</si>
  <si>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</si>
  <si>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</si>
  <si>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</si>
  <si>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</si>
  <si>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</si>
  <si>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</si>
  <si>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</si>
  <si>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</si>
  <si>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</si>
  <si>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</si>
  <si>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</si>
  <si>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</si>
  <si>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</si>
  <si>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</si>
  <si>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</si>
  <si>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</si>
  <si>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</si>
  <si>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</si>
  <si>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</si>
  <si>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</si>
  <si>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</si>
  <si>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</si>
  <si>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</si>
  <si>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</si>
  <si>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</si>
  <si>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</si>
  <si>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</si>
  <si>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</si>
  <si>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</si>
  <si>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</si>
  <si>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</si>
  <si>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</si>
  <si>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</si>
  <si>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</si>
  <si>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</si>
  <si>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</si>
  <si>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</si>
  <si>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</si>
  <si>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</si>
  <si>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</si>
  <si>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</si>
  <si>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</si>
  <si>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</si>
  <si>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</si>
  <si>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</si>
  <si>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</si>
  <si>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</si>
  <si>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</si>
  <si>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</si>
  <si>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</si>
  <si>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</si>
  <si>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</si>
  <si>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</si>
  <si>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</si>
  <si>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</si>
  <si>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</si>
  <si>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</si>
  <si>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</si>
  <si>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</si>
  <si>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</si>
  <si>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</si>
  <si>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</si>
  <si>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</si>
  <si>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</si>
  <si>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</si>
  <si>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</si>
  <si>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</si>
  <si>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</si>
  <si>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</si>
  <si>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</si>
  <si>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</si>
  <si>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</si>
  <si>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</si>
  <si>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</si>
  <si>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</si>
  <si>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</si>
  <si>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</si>
  <si>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</si>
  <si>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</si>
  <si>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</si>
  <si>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</si>
  <si>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</si>
  <si>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</si>
  <si>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</si>
  <si>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</si>
  <si>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</si>
  <si>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</si>
  <si>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</si>
  <si>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</si>
  <si>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</si>
  <si>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</si>
  <si>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</si>
  <si>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</si>
  <si>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</si>
  <si>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</si>
  <si>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</si>
  <si>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</si>
  <si>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</si>
  <si>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</si>
  <si>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</si>
  <si>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</si>
  <si>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</si>
  <si>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</si>
  <si>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</si>
  <si>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</si>
  <si>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</si>
  <si>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</si>
  <si>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</si>
  <si>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</si>
  <si>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</si>
  <si>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</si>
  <si>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</si>
  <si>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</si>
  <si>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</si>
  <si>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</si>
  <si>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</si>
  <si>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</si>
  <si>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</si>
  <si>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</si>
  <si>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</si>
  <si>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</si>
  <si>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</si>
  <si>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</si>
  <si>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</si>
  <si>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</si>
  <si>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</si>
  <si>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</si>
  <si>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</si>
  <si>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</si>
  <si>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</si>
  <si>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</si>
  <si>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</si>
  <si>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</si>
  <si>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</si>
  <si>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</si>
  <si>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</si>
  <si>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</si>
  <si>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</si>
  <si>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</si>
  <si>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</si>
  <si>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</si>
  <si>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</si>
  <si>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</si>
  <si>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</si>
  <si>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</si>
  <si>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</si>
  <si>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</si>
  <si>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</si>
  <si>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</si>
  <si>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</si>
  <si>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</si>
  <si>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</si>
  <si>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</si>
  <si>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</si>
  <si>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</si>
  <si>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</si>
  <si>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</si>
  <si>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</si>
  <si>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</si>
  <si>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</si>
  <si>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</si>
  <si>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</si>
  <si>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</si>
  <si>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</si>
  <si>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</si>
  <si>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</si>
  <si>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</si>
  <si>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</si>
  <si>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</si>
  <si>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</si>
  <si>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</si>
  <si>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</si>
  <si>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</si>
  <si>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</si>
  <si>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</si>
  <si>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</si>
  <si>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</si>
  <si>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</si>
  <si>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</si>
  <si>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</si>
  <si>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</si>
  <si>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</si>
  <si>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</si>
  <si>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</si>
  <si>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</si>
  <si>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</si>
  <si>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</si>
  <si>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</si>
  <si>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</si>
  <si>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</si>
  <si>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</si>
  <si>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</si>
  <si>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</si>
  <si>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</si>
  <si>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</si>
  <si>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</si>
  <si>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</si>
  <si>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</si>
  <si>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</si>
  <si>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</si>
  <si>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</si>
  <si>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</si>
  <si>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</si>
  <si>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</si>
  <si>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</si>
  <si>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</si>
  <si>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</si>
  <si>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</si>
  <si>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</si>
  <si>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</si>
  <si>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</si>
  <si>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</si>
  <si>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</si>
  <si>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</si>
  <si>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</si>
  <si>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</si>
  <si>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</si>
  <si>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</si>
  <si>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</si>
  <si>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</si>
  <si>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</si>
  <si>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</si>
  <si>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</si>
  <si>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</si>
  <si>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</si>
  <si>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</si>
  <si>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</si>
  <si>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</si>
  <si>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</si>
  <si>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</si>
  <si>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</si>
  <si>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</si>
  <si>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</si>
  <si>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</si>
  <si>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</si>
  <si>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</si>
  <si>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</si>
  <si>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</si>
  <si>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</si>
  <si>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</si>
  <si>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</si>
  <si>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</si>
  <si>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</si>
  <si>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</si>
  <si>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</si>
  <si>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</si>
  <si>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</si>
  <si>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</si>
  <si>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</si>
  <si>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</si>
  <si>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</si>
  <si>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</si>
  <si>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</si>
  <si>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</si>
  <si>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</si>
  <si>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</si>
  <si>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</si>
  <si>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</si>
  <si>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</si>
  <si>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</si>
  <si>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</si>
  <si>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</si>
  <si>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</si>
  <si>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</si>
  <si>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</si>
  <si>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</si>
  <si>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</si>
  <si>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</si>
  <si>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</si>
  <si>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</si>
  <si>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</si>
  <si>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</si>
  <si>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</si>
  <si>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</si>
  <si>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</si>
  <si>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</si>
  <si>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</si>
  <si>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</si>
  <si>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</si>
  <si>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</si>
  <si>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</si>
  <si>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</si>
  <si>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</si>
  <si>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</si>
  <si>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</si>
  <si>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</si>
  <si>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</si>
  <si>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</si>
  <si>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</si>
  <si>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</si>
  <si>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</si>
  <si>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</si>
  <si>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</si>
  <si>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</si>
  <si>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</si>
  <si>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</si>
  <si>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</si>
  <si>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</si>
  <si>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</si>
  <si>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</si>
  <si>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</si>
  <si>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</si>
  <si>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</si>
  <si>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</si>
  <si>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</si>
  <si>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</si>
  <si>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</si>
  <si>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</si>
  <si>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</si>
  <si>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</si>
  <si>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</si>
  <si>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</si>
  <si>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</si>
  <si>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</si>
  <si>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</si>
  <si>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</si>
  <si>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</si>
  <si>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</si>
  <si>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</si>
  <si>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</si>
  <si>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</si>
  <si>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</si>
  <si>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</si>
  <si>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</si>
  <si>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</si>
  <si>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</si>
  <si>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</si>
  <si>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</si>
  <si>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</si>
  <si>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</si>
  <si>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</si>
  <si>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</si>
  <si>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</si>
  <si>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</si>
  <si>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</si>
  <si>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</si>
  <si>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</si>
  <si>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</si>
  <si>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</si>
  <si>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</si>
  <si>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</si>
  <si>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</si>
  <si>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</si>
  <si>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</si>
  <si>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</si>
  <si>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</si>
  <si>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</si>
  <si>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</si>
  <si>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</si>
  <si>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</si>
  <si>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</si>
  <si>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</si>
  <si>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</si>
  <si>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</si>
  <si>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</si>
  <si>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</si>
  <si>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</si>
  <si>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</si>
  <si>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</si>
  <si>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</si>
  <si>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</si>
  <si>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</si>
  <si>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</si>
  <si>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</si>
  <si>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</si>
  <si>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</si>
  <si>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</si>
  <si>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</si>
  <si>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</si>
  <si>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</si>
  <si>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</si>
  <si>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</si>
  <si>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</si>
  <si>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</si>
  <si>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</si>
  <si>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</si>
  <si>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</si>
  <si>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</si>
  <si>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</si>
  <si>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</si>
  <si>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</si>
  <si>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</si>
  <si>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</si>
  <si>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</si>
  <si>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</si>
  <si>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</si>
  <si>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</si>
  <si>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</si>
  <si>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</si>
  <si>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</si>
  <si>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</si>
  <si>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</si>
  <si>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</si>
  <si>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</si>
  <si>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</si>
  <si>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</si>
  <si>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</si>
  <si>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</si>
  <si>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</si>
  <si>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</si>
  <si>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</si>
  <si>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</si>
  <si>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</si>
  <si>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</si>
  <si>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</si>
  <si>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</si>
  <si>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</si>
  <si>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</si>
  <si>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</si>
  <si>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</si>
  <si>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</si>
  <si>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</si>
  <si>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</si>
  <si>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</si>
  <si>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</si>
  <si>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</si>
  <si>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</si>
  <si>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</si>
  <si>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</si>
  <si>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</si>
  <si>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</si>
  <si>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</si>
  <si>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</si>
  <si>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</si>
  <si>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</si>
  <si>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</si>
  <si>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</si>
  <si>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</si>
  <si>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</si>
  <si>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</si>
  <si>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</si>
  <si>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</si>
  <si>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</si>
  <si>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</si>
  <si>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</si>
  <si>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</si>
  <si>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</si>
  <si>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</si>
  <si>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</si>
  <si>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</si>
  <si>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</si>
  <si>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</si>
  <si>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</si>
  <si>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</si>
  <si>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</si>
  <si>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</si>
  <si>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</si>
  <si>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</si>
  <si>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</si>
  <si>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</si>
  <si>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</si>
  <si>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</si>
  <si>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</si>
  <si>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</si>
  <si>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</si>
  <si>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</si>
  <si>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</si>
  <si>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</si>
  <si>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</si>
  <si>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</si>
  <si>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</si>
  <si>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</si>
  <si>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</si>
  <si>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</si>
  <si>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</si>
  <si>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</si>
  <si>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</si>
  <si>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</si>
  <si>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</si>
  <si>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</si>
  <si>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</si>
  <si>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</si>
  <si>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</si>
  <si>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</si>
  <si>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</si>
  <si>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</si>
  <si>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</si>
  <si>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</si>
  <si>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</si>
  <si>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</si>
  <si>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</si>
  <si>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</si>
  <si>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</si>
  <si>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</si>
  <si>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</si>
  <si>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</si>
  <si>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</si>
  <si>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</si>
  <si>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</si>
  <si>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</si>
  <si>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</si>
  <si>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</si>
  <si>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</si>
  <si>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</si>
  <si>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</si>
  <si>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</si>
  <si>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</si>
  <si>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</si>
  <si>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</si>
  <si>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</si>
  <si>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</si>
  <si>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</si>
  <si>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</si>
  <si>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</si>
  <si>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</si>
  <si>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</si>
  <si>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</si>
  <si>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</si>
  <si>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</si>
  <si>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</si>
  <si>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</si>
  <si>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</si>
  <si>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</si>
  <si>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</si>
  <si>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</si>
  <si>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</si>
  <si>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</si>
  <si>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</si>
  <si>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</si>
  <si>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</si>
  <si>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</si>
  <si>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</si>
  <si>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</si>
  <si>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</si>
  <si>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</si>
  <si>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</si>
  <si>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</si>
  <si>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</si>
  <si>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</si>
  <si>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</si>
  <si>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</si>
  <si>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</si>
  <si>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</si>
  <si>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</si>
  <si>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</si>
  <si>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</si>
  <si>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</si>
  <si>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</si>
  <si>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</si>
  <si>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</si>
  <si>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</si>
  <si>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</si>
  <si>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</si>
  <si>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</si>
  <si>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</si>
  <si>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</si>
  <si>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</si>
  <si>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</si>
  <si>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</si>
  <si>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</si>
  <si>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</si>
  <si>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</si>
  <si>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</si>
  <si>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</si>
  <si>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</si>
  <si>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</si>
  <si>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</si>
  <si>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</si>
  <si>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</si>
  <si>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</si>
  <si>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</si>
  <si>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</si>
  <si>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</si>
  <si>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</si>
  <si>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</si>
  <si>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</si>
  <si>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</si>
  <si>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</si>
  <si>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</si>
  <si>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</si>
  <si>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</si>
  <si>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</si>
  <si>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</si>
  <si>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</si>
  <si>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</si>
  <si>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</si>
  <si>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</si>
  <si>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</si>
  <si>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</si>
  <si>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</si>
  <si>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</si>
  <si>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</si>
  <si>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</si>
  <si>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</si>
  <si>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</si>
  <si>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</si>
  <si>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</si>
  <si>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</si>
  <si>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</si>
  <si>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</si>
  <si>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</si>
  <si>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</si>
  <si>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</si>
  <si>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</si>
  <si>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</si>
  <si>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</si>
  <si>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</si>
  <si>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</si>
  <si>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</si>
  <si>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</si>
  <si>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</si>
  <si>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</si>
  <si>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</si>
  <si>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</si>
  <si>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</si>
  <si>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</si>
  <si>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</si>
  <si>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</si>
  <si>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</si>
  <si>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</si>
  <si>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</si>
  <si>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</si>
  <si>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</si>
  <si>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</si>
  <si>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</si>
  <si>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</si>
  <si>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</si>
  <si>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</si>
  <si>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</si>
  <si>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</si>
  <si>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</si>
  <si>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</si>
  <si>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</si>
  <si>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</si>
  <si>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</si>
  <si>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</si>
  <si>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</si>
  <si>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</si>
  <si>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</si>
  <si>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</si>
  <si>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</si>
  <si>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</si>
  <si>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</si>
  <si>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</si>
  <si>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</si>
  <si>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</si>
  <si>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</si>
  <si>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</si>
  <si>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</si>
  <si>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</si>
  <si>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</si>
  <si>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</si>
  <si>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</si>
  <si>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</si>
  <si>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</si>
  <si>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</si>
  <si>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</si>
  <si>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</si>
  <si>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</si>
  <si>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</si>
  <si>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</si>
  <si>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</si>
  <si>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</si>
  <si>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</si>
  <si>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</si>
  <si>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</si>
  <si>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</si>
  <si>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</si>
  <si>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</si>
  <si>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</si>
  <si>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</si>
  <si>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</si>
  <si>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</si>
  <si>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</si>
  <si>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</si>
  <si>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</si>
  <si>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</si>
  <si>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</si>
  <si>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</si>
  <si>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</si>
  <si>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</si>
  <si>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</si>
  <si>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</si>
  <si>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</si>
  <si>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</si>
  <si>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</si>
  <si>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</si>
  <si>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</si>
  <si>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</si>
  <si>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</si>
  <si>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</si>
  <si>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</si>
  <si>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</si>
  <si>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</si>
  <si>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</si>
  <si>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</si>
  <si>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</si>
  <si>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</si>
  <si>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</si>
  <si>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</si>
  <si>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</si>
  <si>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</si>
  <si>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</si>
  <si>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</si>
  <si>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</si>
  <si>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</si>
  <si>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</si>
  <si>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</si>
  <si>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</si>
  <si>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</si>
  <si>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</si>
  <si>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</si>
  <si>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</si>
  <si>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</si>
  <si>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</si>
  <si>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</si>
  <si>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</si>
  <si>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</si>
  <si>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</si>
  <si>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</si>
  <si>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</si>
  <si>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</si>
  <si>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</si>
  <si>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</si>
  <si>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</si>
  <si>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</si>
  <si>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</si>
  <si>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</si>
  <si>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</si>
  <si>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</si>
  <si>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</si>
  <si>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</si>
  <si>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</si>
  <si>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</si>
  <si>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</si>
  <si>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</si>
  <si>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</si>
  <si>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</si>
  <si>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</si>
  <si>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</si>
  <si>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</si>
  <si>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</si>
  <si>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</si>
  <si>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</si>
  <si>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</si>
  <si>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</si>
  <si>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</si>
  <si>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</si>
  <si>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</si>
  <si>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</si>
  <si>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</si>
  <si>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</si>
  <si>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</si>
  <si>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</si>
  <si>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</si>
  <si>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</si>
  <si>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</si>
  <si>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</si>
  <si>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</si>
  <si>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</si>
  <si>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</si>
  <si>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</si>
  <si>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</si>
  <si>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</si>
  <si>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</si>
  <si>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</si>
  <si>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</si>
  <si>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</si>
  <si>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</si>
  <si>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</si>
  <si>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</si>
  <si>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</si>
  <si>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</si>
  <si>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</si>
  <si>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</si>
  <si>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</si>
  <si>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</si>
  <si>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</si>
  <si>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</si>
  <si>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</si>
  <si>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</si>
  <si>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</si>
  <si>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</si>
  <si>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</si>
  <si>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</si>
  <si>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</si>
  <si>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</si>
  <si>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</si>
  <si>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</si>
  <si>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</si>
  <si>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</si>
  <si>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</si>
  <si>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</si>
  <si>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</si>
  <si>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</si>
  <si>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</si>
  <si>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</si>
  <si>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</si>
  <si>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</si>
  <si>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</si>
  <si>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</si>
  <si>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</si>
  <si>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</si>
  <si>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</si>
  <si>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</si>
  <si>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</si>
  <si>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</si>
  <si>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</si>
  <si>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</si>
  <si>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</si>
  <si>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</si>
  <si>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</si>
  <si>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</si>
  <si>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</si>
  <si>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</si>
  <si>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</si>
  <si>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</si>
  <si>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</si>
  <si>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</si>
  <si>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</si>
  <si>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</si>
  <si>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</si>
  <si>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</si>
  <si>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</si>
  <si>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</si>
  <si>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</si>
  <si>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</si>
  <si>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</si>
  <si>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</si>
  <si>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</si>
  <si>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</si>
  <si>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</si>
  <si>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</si>
  <si>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</si>
  <si>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</si>
  <si>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</si>
  <si>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</si>
  <si>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</si>
  <si>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</si>
  <si>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</si>
  <si>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</si>
  <si>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</si>
  <si>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</si>
  <si>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</si>
  <si>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</si>
  <si>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</si>
  <si>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</si>
  <si>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</si>
  <si>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</si>
  <si>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</si>
  <si>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</si>
  <si>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</si>
  <si>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</si>
  <si>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</si>
  <si>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</si>
  <si>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</si>
  <si>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</si>
  <si>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</si>
  <si>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</si>
  <si>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</si>
  <si>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</si>
  <si>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</si>
  <si>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</si>
  <si>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</si>
  <si>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</si>
  <si>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</si>
  <si>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</si>
  <si>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</si>
  <si>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</si>
  <si>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</si>
  <si>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</si>
  <si>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</si>
  <si>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</si>
  <si>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</si>
  <si>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</si>
  <si>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</si>
  <si>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</si>
  <si>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</si>
  <si>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</si>
  <si>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</si>
  <si>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</si>
  <si>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</si>
  <si>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</si>
  <si>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</si>
  <si>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</si>
  <si>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</si>
  <si>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</si>
  <si>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</si>
  <si>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</si>
  <si>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</si>
  <si>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</si>
  <si>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</si>
  <si>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</si>
  <si>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</si>
  <si>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</si>
  <si>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</si>
  <si>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</si>
  <si>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</si>
  <si>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</si>
  <si>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</si>
  <si>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</si>
  <si>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</si>
  <si>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</si>
  <si>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</si>
  <si>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</si>
  <si>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</si>
  <si>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</si>
  <si>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</si>
  <si>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</si>
  <si>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</si>
  <si>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</si>
  <si>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</si>
  <si>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</si>
  <si>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</si>
  <si>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</si>
  <si>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</si>
  <si>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</si>
  <si>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</si>
  <si>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</si>
  <si>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</si>
  <si>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</si>
  <si>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</si>
  <si>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</si>
  <si>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</si>
  <si>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</si>
  <si>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</si>
  <si>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</si>
  <si>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</si>
  <si>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</si>
  <si>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</si>
  <si>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</si>
  <si>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</si>
  <si>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</si>
  <si>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</si>
  <si>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</si>
  <si>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</si>
  <si>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</si>
  <si>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</si>
  <si>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</si>
  <si>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</si>
  <si>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</si>
  <si>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</si>
  <si>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</si>
  <si>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</si>
  <si>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</si>
  <si>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</si>
  <si>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</si>
  <si>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</si>
  <si>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</si>
  <si>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</si>
  <si>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</si>
  <si>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</si>
  <si>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</si>
  <si>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</si>
  <si>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</si>
  <si>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</si>
  <si>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</si>
  <si>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</si>
  <si>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</si>
  <si>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</si>
  <si>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</si>
  <si>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</si>
  <si>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</si>
  <si>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</si>
  <si>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</si>
  <si>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</si>
  <si>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</si>
  <si>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</si>
  <si>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</si>
  <si>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</si>
  <si>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</si>
  <si>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</si>
  <si>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</si>
  <si>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</si>
  <si>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</si>
  <si>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</si>
  <si>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</si>
  <si>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</si>
  <si>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</si>
  <si>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</si>
  <si>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</si>
  <si>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</si>
  <si>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</si>
  <si>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</si>
  <si>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</si>
  <si>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</si>
  <si>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</si>
  <si>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</si>
  <si>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</si>
  <si>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</si>
  <si>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</si>
  <si>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</si>
  <si>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</si>
  <si>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</si>
  <si>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</si>
  <si>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</si>
  <si>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</si>
  <si>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</si>
  <si>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</si>
  <si>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</si>
  <si>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</si>
  <si>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</si>
  <si>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</si>
  <si>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</si>
  <si>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</si>
  <si>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</si>
  <si>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</si>
  <si>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</si>
  <si>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</si>
  <si>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</si>
  <si>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</si>
  <si>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</si>
  <si>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</si>
  <si>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</si>
  <si>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</si>
  <si>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</si>
  <si>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</si>
  <si>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</si>
  <si>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</si>
  <si>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</si>
  <si>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</si>
  <si>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</si>
  <si>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</si>
  <si>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</si>
  <si>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</si>
  <si>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</si>
  <si>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</si>
  <si>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</si>
  <si>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</si>
  <si>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</si>
  <si>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</si>
  <si>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</si>
  <si>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</si>
  <si>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</si>
  <si>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</si>
  <si>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</si>
  <si>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</si>
  <si>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</si>
  <si>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</si>
  <si>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</si>
  <si>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</si>
  <si>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</si>
  <si>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</si>
  <si>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</si>
  <si>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</si>
  <si>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</si>
  <si>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</si>
  <si>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</si>
  <si>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</si>
  <si>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</si>
  <si>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</si>
  <si>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</si>
  <si>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</si>
  <si>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</si>
  <si>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</si>
  <si>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</si>
  <si>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</si>
  <si>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</si>
  <si>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</si>
  <si>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</si>
  <si>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</si>
  <si>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</si>
  <si>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</si>
  <si>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</si>
  <si>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</si>
  <si>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</si>
  <si>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</si>
  <si>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</si>
  <si>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</si>
  <si>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</si>
  <si>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</si>
  <si>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</si>
  <si>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</si>
  <si>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</si>
  <si>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</si>
  <si>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</si>
  <si>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</si>
  <si>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</si>
  <si>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</si>
  <si>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</si>
  <si>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</si>
  <si>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</si>
  <si>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</si>
  <si>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</si>
  <si>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</si>
  <si>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</si>
  <si>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</si>
  <si>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</si>
  <si>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</si>
  <si>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</si>
  <si>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</si>
  <si>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</si>
  <si>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</si>
  <si>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</si>
  <si>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</si>
  <si>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</si>
  <si>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</si>
  <si>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</si>
  <si>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</si>
  <si>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</si>
  <si>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</si>
  <si>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</si>
  <si>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</si>
  <si>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</si>
  <si>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</si>
  <si>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</si>
  <si>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</si>
  <si>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</si>
  <si>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</si>
  <si>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</si>
  <si>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</si>
  <si>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</si>
  <si>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</si>
  <si>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</si>
  <si>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</si>
  <si>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</si>
  <si>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</si>
  <si>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</si>
  <si>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</si>
  <si>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</si>
  <si>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</si>
  <si>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</si>
  <si>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</si>
  <si>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</si>
  <si>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</si>
  <si>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</si>
  <si>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</si>
  <si>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</si>
  <si>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</si>
  <si>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</si>
  <si>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</si>
  <si>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</si>
  <si>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</si>
  <si>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</si>
  <si>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</si>
  <si>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</si>
  <si>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</si>
  <si>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</si>
  <si>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</si>
  <si>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</si>
  <si>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</si>
  <si>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</si>
  <si>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</si>
  <si>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</si>
  <si>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</si>
  <si>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</si>
  <si>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</si>
  <si>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</si>
  <si>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</si>
  <si>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</si>
  <si>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</si>
  <si>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</si>
  <si>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</si>
  <si>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</si>
  <si>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</si>
  <si>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</si>
  <si>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</si>
  <si>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</si>
  <si>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</si>
  <si>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</si>
  <si>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</si>
  <si>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</si>
  <si>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</si>
  <si>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</si>
  <si>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</si>
  <si>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</si>
  <si>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</si>
  <si>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</si>
  <si>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</si>
  <si>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</si>
  <si>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</si>
  <si>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</si>
  <si>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</si>
  <si>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</si>
  <si>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</si>
  <si>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</si>
  <si>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</si>
  <si>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</si>
  <si>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</si>
  <si>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</si>
  <si>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</si>
  <si>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</si>
  <si>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</si>
  <si>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</si>
  <si>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</si>
  <si>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</si>
  <si>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</si>
  <si>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</si>
  <si>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</si>
  <si>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</si>
  <si>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</si>
  <si>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</si>
  <si>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</si>
  <si>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</si>
  <si>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</si>
  <si>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</si>
  <si>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</si>
  <si>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</si>
  <si>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</si>
  <si>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</si>
  <si>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</si>
  <si>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</si>
  <si>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</si>
  <si>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</si>
  <si>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</si>
  <si>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</si>
  <si>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</si>
  <si>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</si>
  <si>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</si>
  <si>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</si>
  <si>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</si>
  <si>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</si>
  <si>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</si>
  <si>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</si>
  <si>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</si>
  <si>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</si>
  <si>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</si>
  <si>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</si>
  <si>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</si>
  <si>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</si>
  <si>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</si>
  <si>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</si>
  <si>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</si>
  <si>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</si>
  <si>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</si>
  <si>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</si>
  <si>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</si>
  <si>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</si>
  <si>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</si>
  <si>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</si>
  <si>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</si>
  <si>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</si>
  <si>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</si>
  <si>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</si>
  <si>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</si>
  <si>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</si>
  <si>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</si>
  <si>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</si>
  <si>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</si>
  <si>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</si>
  <si>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</si>
  <si>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</si>
  <si>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</si>
  <si>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</si>
  <si>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</si>
  <si>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</si>
  <si>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</si>
  <si>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</si>
  <si>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</si>
  <si>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</si>
  <si>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</si>
  <si>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</si>
  <si>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</si>
  <si>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</si>
  <si>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</si>
  <si>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</si>
  <si>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</si>
  <si>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</si>
  <si>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</si>
  <si>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</si>
  <si>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</si>
  <si>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</si>
  <si>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</si>
  <si>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</si>
  <si>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</si>
  <si>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</si>
  <si>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</si>
  <si>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</si>
  <si>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</si>
  <si>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</si>
  <si>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</si>
  <si>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</si>
  <si>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</si>
  <si>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</si>
  <si>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</si>
  <si>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</si>
  <si>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</si>
  <si>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</si>
  <si>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</si>
  <si>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</si>
  <si>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</si>
  <si>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</si>
  <si>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</si>
  <si>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</si>
  <si>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</si>
  <si>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</si>
  <si>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</si>
  <si>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</si>
  <si>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</si>
  <si>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</si>
  <si>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</si>
  <si>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</si>
  <si>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</si>
  <si>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</si>
  <si>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</si>
  <si>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</si>
  <si>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</si>
  <si>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</si>
  <si>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</si>
  <si>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</si>
  <si>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</si>
  <si>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</si>
  <si>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</si>
  <si>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</si>
  <si>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</si>
  <si>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</si>
  <si>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</si>
  <si>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</si>
  <si>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</si>
  <si>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</si>
  <si>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</si>
  <si>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</si>
  <si>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</si>
  <si>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</si>
  <si>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</si>
  <si>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</si>
  <si>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</si>
  <si>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</si>
  <si>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</si>
  <si>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</si>
  <si>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</si>
  <si>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</si>
  <si>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</si>
  <si>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</si>
  <si>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</si>
  <si>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</si>
  <si>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</si>
  <si>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</si>
  <si>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</si>
  <si>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</si>
  <si>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</si>
  <si>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</si>
  <si>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</si>
  <si>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</si>
  <si>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</si>
  <si>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</si>
  <si>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</si>
  <si>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</si>
  <si>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</si>
  <si>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</si>
  <si>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</si>
  <si>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</si>
  <si>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</si>
  <si>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</si>
  <si>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</si>
  <si>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</si>
  <si>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</si>
  <si>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</si>
  <si>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</si>
  <si>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</si>
  <si>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</si>
  <si>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</si>
  <si>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</si>
  <si>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</si>
  <si>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</si>
  <si>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</si>
  <si>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</si>
  <si>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</si>
  <si>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</si>
  <si>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</si>
  <si>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</si>
  <si>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</si>
  <si>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</si>
  <si>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</si>
  <si>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</si>
  <si>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</si>
  <si>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</si>
  <si>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</si>
  <si>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</si>
  <si>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</si>
  <si>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</si>
  <si>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</si>
  <si>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</si>
  <si>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</si>
  <si>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</si>
  <si>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</si>
  <si>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</si>
  <si>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</si>
  <si>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</si>
  <si>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</si>
  <si>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</si>
  <si>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</si>
  <si>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</si>
  <si>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</si>
  <si>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</si>
  <si>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</si>
  <si>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</si>
  <si>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</si>
  <si>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</si>
  <si>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</si>
  <si>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</si>
  <si>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</si>
  <si>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</si>
  <si>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</si>
  <si>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</si>
  <si>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</si>
  <si>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</si>
  <si>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</si>
  <si>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</si>
  <si>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</si>
  <si>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</si>
  <si>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</si>
  <si>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</si>
  <si>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</si>
  <si>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</si>
  <si>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</si>
  <si>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</si>
  <si>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</si>
  <si>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</si>
  <si>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</si>
  <si>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</si>
  <si>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</si>
  <si>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</si>
  <si>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</si>
  <si>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</si>
  <si>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</si>
  <si>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</si>
  <si>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</si>
  <si>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</si>
  <si>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</si>
  <si>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</si>
  <si>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</si>
  <si>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</si>
  <si>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</si>
  <si>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</si>
  <si>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</si>
  <si>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</si>
  <si>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</si>
  <si>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</si>
  <si>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</si>
  <si>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</si>
  <si>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</si>
  <si>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</si>
  <si>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</si>
  <si>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</si>
  <si>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</si>
  <si>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</si>
  <si>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</si>
  <si>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</si>
  <si>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</si>
  <si>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</si>
  <si>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</si>
  <si>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</si>
  <si>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</si>
  <si>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</si>
  <si>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</si>
  <si>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</si>
  <si>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</si>
  <si>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</si>
  <si>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</si>
  <si>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</si>
  <si>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</si>
  <si>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</si>
  <si>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</si>
  <si>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</si>
  <si>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</si>
  <si>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</si>
  <si>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</si>
  <si>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</si>
  <si>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</si>
  <si>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</si>
  <si>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</si>
  <si>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</si>
  <si>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</si>
  <si>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</si>
  <si>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</si>
  <si>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</si>
  <si>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</si>
  <si>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</si>
  <si>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</si>
  <si>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</si>
  <si>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</si>
  <si>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</si>
  <si>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</si>
  <si>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</si>
  <si>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</si>
  <si>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</si>
  <si>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</si>
  <si>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</si>
  <si>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</si>
  <si>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</si>
  <si>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</si>
  <si>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</si>
  <si>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</si>
  <si>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</si>
  <si>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</si>
  <si>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</si>
  <si>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</si>
  <si>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</si>
  <si>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</si>
  <si>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</si>
  <si>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</si>
  <si>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</si>
  <si>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</si>
  <si>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</si>
  <si>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</si>
  <si>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</si>
  <si>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</si>
  <si>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</si>
  <si>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</si>
  <si>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</si>
  <si>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</si>
  <si>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</si>
  <si>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</si>
  <si>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</si>
  <si>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</si>
  <si>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</si>
  <si>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</si>
  <si>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</si>
  <si>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</si>
  <si>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</si>
  <si>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</si>
  <si>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</si>
  <si>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</si>
  <si>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</si>
  <si>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</si>
  <si>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</si>
  <si>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</si>
  <si>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</si>
  <si>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</si>
  <si>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</si>
  <si>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</si>
  <si>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</si>
  <si>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</si>
  <si>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</si>
  <si>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</si>
  <si>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</si>
  <si>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</si>
  <si>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</si>
  <si>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</si>
  <si>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</si>
  <si>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</si>
  <si>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</si>
  <si>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</si>
  <si>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</si>
  <si>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</si>
  <si>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</si>
  <si>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</si>
  <si>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</si>
  <si>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</si>
  <si>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</si>
  <si>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</si>
  <si>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</si>
  <si>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</si>
  <si>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</si>
  <si>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</si>
  <si>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</si>
  <si>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</si>
  <si>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</si>
  <si>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</si>
  <si>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</si>
  <si>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</si>
  <si>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</si>
  <si>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</si>
  <si>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</si>
  <si>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</si>
  <si>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</si>
  <si>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</si>
  <si>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</si>
  <si>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</si>
  <si>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</si>
  <si>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</si>
  <si>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</si>
  <si>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</si>
  <si>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</si>
  <si>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</si>
  <si>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</si>
  <si>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</si>
  <si>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</si>
  <si>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</si>
  <si>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</si>
  <si>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</si>
  <si>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</si>
  <si>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</si>
  <si>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</si>
  <si>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</si>
  <si>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</si>
  <si>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</si>
  <si>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</si>
  <si>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</si>
  <si>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</si>
  <si>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</si>
  <si>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</si>
  <si>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</si>
  <si>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</si>
  <si>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</si>
  <si>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</si>
  <si>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</si>
  <si>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</si>
  <si>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</si>
  <si>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</si>
  <si>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</si>
  <si>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</si>
  <si>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</si>
  <si>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</si>
  <si>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</si>
  <si>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</si>
  <si>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</si>
  <si>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</si>
  <si>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</si>
  <si>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</si>
  <si>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</si>
  <si>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</si>
  <si>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</si>
  <si>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</si>
  <si>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</si>
  <si>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</si>
  <si>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</si>
  <si>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</si>
  <si>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</si>
  <si>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</si>
  <si>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</si>
  <si>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</si>
  <si>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</si>
  <si>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</si>
  <si>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</si>
  <si>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</si>
  <si>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</si>
  <si>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</si>
  <si>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</si>
  <si>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</si>
  <si>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</si>
  <si>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</si>
  <si>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</si>
  <si>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</si>
  <si>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</si>
  <si>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</si>
  <si>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</si>
  <si>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</si>
  <si>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</si>
  <si>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</si>
  <si>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</si>
  <si>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</si>
  <si>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</si>
  <si>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</si>
  <si>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</si>
  <si>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</si>
  <si>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</si>
  <si>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</si>
  <si>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</si>
  <si>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</si>
  <si>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</si>
  <si>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</si>
  <si>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</si>
  <si>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</si>
  <si>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</si>
  <si>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</si>
  <si>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</si>
  <si>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</si>
  <si>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</si>
  <si>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</si>
  <si>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</si>
  <si>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</si>
  <si>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</si>
  <si>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</si>
  <si>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</si>
  <si>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</si>
  <si>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</si>
  <si>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</si>
  <si>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</si>
  <si>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</si>
  <si>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</si>
  <si>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</si>
  <si>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</si>
  <si>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</si>
  <si>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</si>
  <si>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</si>
  <si>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</si>
  <si>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</si>
  <si>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</si>
  <si>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</si>
  <si>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</si>
  <si>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</si>
  <si>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</si>
  <si>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</si>
  <si>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</si>
  <si>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</si>
  <si>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</si>
  <si>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</si>
  <si>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</si>
  <si>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</si>
  <si>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</si>
  <si>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</si>
  <si>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</si>
  <si>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</si>
  <si>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</si>
  <si>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</si>
  <si>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</si>
  <si>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</si>
  <si>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</si>
  <si>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</si>
  <si>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</si>
  <si>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</si>
  <si>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</si>
  <si>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</si>
  <si>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</si>
  <si>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</si>
  <si>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</si>
  <si>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</si>
  <si>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</si>
  <si>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</si>
  <si>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</si>
  <si>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</si>
  <si>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</si>
  <si>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</si>
  <si>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</si>
  <si>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</si>
  <si>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</si>
  <si>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</si>
  <si>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</si>
  <si>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</si>
  <si>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</si>
  <si>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</si>
  <si>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</si>
  <si>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</si>
  <si>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</si>
  <si>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</si>
  <si>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</si>
  <si>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</si>
  <si>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</si>
  <si>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</si>
  <si>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</si>
  <si>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</si>
  <si>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</si>
  <si>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</si>
  <si>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</si>
  <si>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</si>
  <si>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</si>
  <si>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</si>
  <si>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</si>
  <si>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</si>
  <si>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</si>
  <si>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</si>
  <si>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</si>
  <si>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</si>
  <si>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</si>
  <si>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</si>
  <si>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</si>
  <si>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</si>
  <si>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</si>
  <si>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</si>
  <si>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</si>
  <si>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</si>
  <si>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</si>
  <si>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</si>
  <si>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</si>
  <si>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</si>
  <si>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</si>
  <si>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</si>
  <si>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</si>
  <si>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</si>
  <si>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</si>
  <si>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</si>
  <si>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</si>
  <si>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</si>
  <si>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</si>
  <si>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</si>
  <si>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</si>
  <si>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</si>
  <si>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</si>
  <si>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</si>
  <si>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</si>
  <si>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</si>
  <si>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</si>
  <si>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</si>
  <si>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</si>
  <si>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</si>
  <si>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</si>
  <si>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</si>
  <si>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</si>
  <si>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</si>
  <si>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</si>
  <si>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</si>
  <si>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</si>
  <si>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</si>
  <si>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</si>
  <si>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</si>
  <si>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</si>
  <si>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</si>
  <si>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</si>
  <si>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</si>
  <si>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</si>
  <si>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</si>
  <si>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</si>
  <si>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</si>
  <si>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</si>
  <si>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</si>
  <si>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</si>
  <si>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</si>
  <si>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</si>
  <si>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</si>
  <si>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</si>
  <si>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</si>
  <si>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</si>
  <si>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</si>
  <si>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</si>
  <si>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</si>
  <si>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</si>
  <si>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</si>
  <si>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</si>
  <si>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</si>
  <si>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</si>
  <si>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</si>
  <si>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</si>
  <si>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</si>
  <si>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</si>
  <si>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</si>
  <si>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</si>
  <si>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</si>
  <si>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</si>
  <si>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</si>
  <si>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</si>
  <si>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</si>
  <si>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</si>
  <si>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</si>
  <si>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</si>
  <si>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</si>
  <si>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</si>
  <si>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</si>
  <si>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</si>
  <si>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</si>
  <si>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</si>
  <si>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</si>
  <si>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</si>
  <si>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</si>
  <si>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</si>
  <si>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</si>
  <si>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</si>
  <si>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</si>
  <si>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</si>
  <si>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</si>
  <si>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</si>
  <si>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</si>
  <si>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</si>
  <si>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</si>
  <si>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</si>
  <si>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</si>
  <si>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</si>
  <si>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</si>
  <si>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</si>
  <si>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</si>
  <si>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</si>
  <si>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</si>
  <si>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</si>
  <si>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</si>
  <si>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</si>
  <si>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</si>
  <si>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</si>
  <si>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</si>
  <si>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</si>
  <si>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</si>
  <si>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</si>
  <si>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</si>
  <si>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</si>
  <si>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</si>
  <si>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</si>
  <si>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</si>
  <si>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</si>
  <si>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</si>
  <si>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</si>
  <si>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</si>
  <si>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</si>
  <si>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</si>
  <si>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</si>
  <si>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</si>
  <si>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</si>
  <si>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</si>
  <si>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</si>
  <si>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</si>
  <si>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</si>
  <si>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</si>
  <si>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</si>
  <si>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</si>
  <si>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</si>
  <si>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</si>
  <si>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</si>
  <si>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</si>
  <si>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</si>
  <si>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</si>
  <si>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</si>
  <si>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</si>
  <si>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</si>
  <si>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</si>
  <si>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</si>
  <si>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</si>
  <si>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</si>
  <si>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</si>
  <si>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</si>
  <si>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</si>
  <si>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</si>
  <si>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</si>
  <si>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</si>
  <si>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</si>
  <si>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</si>
  <si>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</si>
  <si>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</si>
  <si>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</si>
  <si>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</si>
  <si>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</si>
  <si>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</si>
  <si>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</si>
  <si>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</si>
  <si>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</si>
  <si>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</si>
  <si>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</si>
  <si>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</si>
  <si>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</si>
  <si>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</si>
  <si>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</si>
  <si>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</si>
  <si>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</si>
  <si>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</si>
  <si>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</si>
  <si>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</si>
  <si>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</si>
  <si>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</si>
  <si>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</si>
  <si>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</si>
  <si>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</si>
  <si>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</si>
  <si>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</si>
  <si>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</si>
  <si>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</si>
  <si>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</si>
  <si>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</si>
  <si>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</si>
  <si>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</si>
  <si>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</si>
  <si>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</si>
  <si>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</si>
  <si>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</si>
  <si>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</si>
  <si>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</si>
  <si>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</si>
  <si>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</si>
  <si>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</si>
  <si>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</si>
  <si>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</si>
  <si>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</si>
  <si>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</si>
  <si>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</si>
  <si>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</si>
  <si>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</si>
  <si>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</si>
  <si>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</si>
  <si>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</si>
  <si>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</si>
  <si>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</si>
  <si>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</si>
  <si>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</si>
  <si>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</si>
  <si>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</si>
  <si>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</si>
  <si>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</si>
  <si>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</si>
  <si>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</si>
  <si>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</si>
  <si>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</si>
  <si>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</si>
  <si>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</si>
  <si>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</si>
  <si>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</si>
  <si>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</si>
  <si>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</si>
  <si>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</si>
  <si>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</si>
  <si>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</si>
  <si>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</si>
  <si>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</si>
  <si>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</si>
  <si>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</si>
  <si>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</si>
  <si>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</si>
  <si>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</si>
  <si>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</si>
  <si>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</si>
  <si>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</si>
  <si>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</si>
  <si>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</si>
  <si>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</si>
  <si>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</si>
  <si>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</si>
  <si>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</si>
  <si>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</si>
  <si>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</si>
  <si>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</si>
  <si>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</si>
  <si>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</si>
  <si>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</si>
  <si>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</si>
  <si>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</si>
  <si>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</si>
  <si>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</si>
  <si>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</si>
  <si>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</si>
  <si>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</si>
  <si>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</si>
  <si>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</si>
  <si>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</si>
  <si>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</si>
  <si>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</si>
  <si>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</si>
  <si>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</si>
  <si>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</si>
  <si>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</si>
  <si>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</si>
  <si>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</si>
  <si>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</si>
  <si>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</si>
  <si>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</si>
  <si>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</si>
  <si>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</si>
  <si>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</si>
  <si>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</si>
  <si>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</si>
  <si>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</si>
  <si>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</si>
  <si>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</si>
  <si>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</si>
  <si>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</si>
  <si>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</si>
  <si>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</si>
  <si>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</si>
  <si>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</si>
  <si>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</si>
  <si>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</si>
  <si>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</si>
  <si>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</si>
  <si>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</si>
  <si>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</si>
  <si>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</si>
  <si>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</si>
  <si>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</si>
  <si>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</si>
  <si>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</si>
  <si>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</si>
  <si>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</si>
  <si>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</si>
  <si>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</si>
  <si>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</si>
  <si>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</si>
  <si>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</si>
  <si>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</si>
  <si>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</si>
  <si>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</si>
  <si>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</si>
  <si>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</si>
  <si>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</si>
  <si>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</si>
  <si>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</si>
  <si>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</si>
  <si>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</si>
  <si>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</si>
  <si>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</si>
  <si>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</si>
  <si>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</si>
  <si>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</si>
  <si>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</si>
  <si>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</si>
  <si>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</si>
  <si>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</si>
  <si>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</si>
  <si>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</si>
  <si>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</si>
  <si>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</si>
  <si>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</si>
  <si>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</si>
  <si>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</si>
  <si>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</si>
  <si>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</si>
  <si>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</si>
  <si>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</si>
  <si>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</si>
  <si>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</si>
  <si>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</si>
  <si>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</si>
  <si>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</si>
  <si>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</si>
  <si>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</si>
  <si>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</si>
  <si>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</si>
  <si>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</si>
  <si>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</si>
  <si>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</si>
  <si>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</si>
  <si>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</si>
  <si>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</si>
  <si>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</si>
  <si>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</si>
  <si>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</si>
  <si>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</si>
  <si>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</si>
  <si>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</si>
  <si>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</si>
  <si>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</si>
  <si>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</si>
  <si>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</si>
  <si>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</si>
  <si>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</si>
  <si>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</si>
  <si>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</si>
  <si>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</si>
  <si>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</si>
  <si>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</si>
  <si>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</si>
  <si>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</si>
  <si>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</si>
  <si>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</si>
  <si>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</si>
  <si>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</si>
  <si>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</si>
  <si>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</si>
  <si>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</si>
  <si>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</si>
  <si>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</si>
  <si>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</si>
  <si>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</si>
  <si>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</si>
  <si>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</si>
  <si>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</si>
  <si>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</si>
  <si>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</si>
  <si>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</si>
  <si>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</si>
  <si>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</si>
  <si>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</si>
  <si>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</si>
  <si>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</si>
  <si>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</si>
  <si>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</si>
  <si>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</si>
  <si>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</si>
  <si>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</si>
  <si>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</si>
  <si>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</si>
  <si>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</si>
  <si>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</si>
  <si>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</si>
  <si>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</si>
  <si>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</si>
  <si>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</si>
  <si>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</si>
  <si>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</si>
  <si>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</si>
  <si>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</si>
  <si>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</si>
  <si>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</si>
  <si>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</si>
  <si>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</si>
  <si>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</si>
  <si>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</si>
  <si>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</si>
  <si>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</si>
  <si>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</si>
  <si>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</si>
  <si>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</si>
  <si>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</si>
  <si>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</si>
  <si>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</si>
  <si>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</si>
  <si>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</si>
  <si>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</si>
  <si>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</si>
  <si>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</si>
  <si>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</si>
  <si>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</si>
  <si>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</si>
  <si>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</si>
  <si>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</si>
  <si>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</si>
  <si>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</si>
  <si>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</si>
  <si>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</si>
  <si>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</si>
  <si>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</si>
  <si>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</si>
  <si>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</si>
  <si>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</si>
  <si>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</si>
  <si>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</si>
  <si>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</si>
  <si>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</si>
  <si>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</si>
  <si>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</si>
  <si>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</si>
  <si>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</si>
  <si>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</si>
  <si>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</si>
  <si>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</si>
  <si>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</si>
  <si>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</si>
  <si>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</si>
  <si>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</si>
  <si>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</si>
  <si>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</si>
  <si>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</si>
  <si>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</si>
  <si>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</si>
  <si>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</si>
  <si>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</si>
  <si>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</si>
  <si>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</si>
  <si>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</si>
  <si>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</si>
  <si>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</si>
  <si>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</si>
  <si>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</si>
  <si>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</si>
  <si>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</si>
  <si>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</si>
  <si>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</si>
  <si>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</si>
  <si>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</si>
  <si>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</si>
  <si>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</si>
  <si>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</si>
  <si>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</si>
  <si>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</si>
  <si>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</si>
  <si>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</si>
  <si>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</si>
  <si>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</si>
  <si>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</si>
  <si>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</si>
  <si>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</si>
  <si>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</si>
  <si>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</si>
  <si>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</si>
  <si>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</si>
  <si>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</si>
  <si>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</si>
  <si>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</si>
  <si>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</si>
  <si>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</si>
  <si>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</si>
  <si>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</si>
  <si>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</si>
  <si>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</si>
  <si>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</si>
  <si>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</si>
  <si>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</si>
  <si>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</si>
  <si>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</si>
  <si>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</si>
  <si>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</si>
  <si>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</si>
  <si>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</si>
  <si>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</si>
  <si>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</si>
  <si>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</si>
  <si>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</si>
  <si>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</si>
  <si>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</si>
  <si>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</si>
  <si>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</si>
  <si>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</si>
  <si>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</si>
  <si>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</si>
  <si>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</si>
  <si>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</si>
  <si>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</si>
  <si>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</si>
  <si>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</si>
  <si>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</si>
  <si>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</si>
  <si>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</si>
  <si>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</si>
  <si>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</si>
  <si>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</si>
  <si>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</si>
  <si>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</si>
  <si>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</si>
  <si>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</si>
  <si>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</si>
  <si>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</si>
  <si>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</si>
  <si>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</si>
  <si>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</si>
  <si>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</si>
  <si>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</si>
  <si>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</si>
  <si>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</si>
  <si>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</si>
  <si>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</si>
  <si>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</si>
  <si>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</si>
  <si>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</si>
  <si>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</si>
  <si>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</si>
  <si>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</si>
  <si>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</si>
  <si>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</si>
  <si>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</si>
  <si>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</si>
  <si>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</si>
  <si>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</si>
  <si>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</si>
  <si>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</si>
  <si>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</si>
  <si>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</si>
  <si>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</si>
  <si>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</si>
  <si>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</si>
  <si>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</si>
  <si>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</si>
  <si>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</si>
  <si>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</si>
  <si>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</si>
  <si>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</si>
  <si>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</si>
  <si>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</si>
  <si>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</si>
  <si>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</si>
  <si>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</si>
  <si>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</si>
  <si>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</si>
  <si>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</si>
  <si>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</si>
  <si>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</si>
  <si>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</si>
  <si>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</si>
  <si>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</si>
  <si>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</si>
  <si>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</si>
  <si>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</si>
  <si>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</si>
  <si>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</si>
  <si>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</si>
  <si>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</si>
  <si>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</si>
  <si>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</si>
  <si>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</si>
  <si>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</si>
  <si>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</si>
  <si>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</si>
  <si>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</si>
  <si>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</si>
  <si>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</si>
  <si>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</si>
  <si>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</si>
  <si>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</si>
  <si>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</si>
  <si>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</si>
  <si>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</si>
  <si>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</si>
  <si>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</si>
  <si>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</si>
  <si>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</si>
  <si>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</si>
  <si>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</si>
  <si>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</si>
  <si>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</si>
  <si>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</si>
  <si>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</si>
  <si>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</si>
  <si>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</si>
  <si>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</si>
  <si>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</si>
  <si>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</si>
  <si>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</si>
  <si>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</si>
  <si>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</si>
  <si>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</si>
  <si>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</si>
  <si>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</si>
  <si>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</si>
  <si>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</si>
  <si>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</si>
  <si>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</si>
  <si>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</si>
  <si>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</si>
  <si>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</si>
  <si>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</si>
  <si>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</si>
  <si>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</si>
  <si>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</si>
  <si>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</si>
  <si>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</si>
  <si>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</si>
  <si>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</si>
  <si>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</si>
  <si>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</si>
  <si>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</si>
  <si>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</si>
  <si>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</si>
  <si>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</si>
  <si>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</si>
  <si>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</si>
  <si>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</si>
  <si>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</si>
  <si>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</si>
  <si>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</si>
  <si>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</si>
  <si>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</si>
  <si>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</si>
  <si>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</si>
  <si>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</si>
  <si>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</si>
  <si>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</si>
  <si>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</si>
  <si>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</si>
  <si>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</si>
  <si>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</si>
  <si>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</si>
  <si>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</si>
  <si>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</si>
  <si>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</si>
  <si>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</si>
  <si>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</si>
  <si>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</si>
  <si>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</si>
  <si>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</si>
  <si>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</si>
  <si>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</si>
  <si>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</si>
  <si>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</si>
  <si>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</si>
  <si>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</si>
  <si>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</si>
  <si>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</si>
  <si>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</si>
  <si>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</si>
  <si>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</si>
  <si>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</si>
  <si>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</si>
  <si>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</si>
  <si>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</si>
  <si>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</si>
  <si>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</si>
  <si>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</si>
  <si>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</si>
  <si>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</si>
  <si>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</si>
  <si>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</si>
  <si>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</si>
  <si>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</si>
  <si>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</si>
  <si>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</si>
  <si>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</si>
  <si>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</si>
  <si>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</si>
  <si>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</si>
  <si>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</si>
  <si>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</si>
  <si>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</si>
  <si>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</si>
  <si>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</si>
  <si>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</si>
  <si>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</si>
  <si>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</si>
  <si>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</si>
  <si>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</si>
  <si>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</si>
  <si>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</si>
  <si>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</si>
  <si>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</si>
  <si>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</si>
  <si>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</si>
  <si>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</si>
  <si>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</si>
  <si>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</si>
  <si>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</si>
  <si>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</si>
  <si>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</si>
  <si>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</si>
  <si>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</si>
  <si>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</si>
  <si>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</si>
  <si>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</si>
  <si>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</si>
  <si>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</si>
  <si>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</si>
  <si>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</si>
  <si>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</si>
  <si>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</si>
  <si>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</si>
  <si>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</si>
  <si>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</si>
  <si>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</si>
  <si>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</si>
  <si>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</si>
  <si>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</si>
  <si>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</si>
  <si>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</si>
  <si>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</si>
  <si>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</si>
  <si>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</si>
  <si>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</si>
  <si>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</si>
  <si>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</si>
  <si>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</si>
  <si>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</si>
  <si>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</si>
  <si>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</si>
  <si>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</si>
  <si>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</si>
  <si>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</si>
  <si>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</si>
  <si>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</si>
  <si>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</si>
  <si>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</si>
  <si>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</si>
  <si>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</si>
  <si>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</si>
  <si>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</si>
  <si>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</si>
  <si>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</si>
  <si>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</si>
  <si>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</si>
  <si>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</si>
  <si>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</si>
  <si>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</si>
  <si>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</si>
  <si>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</si>
  <si>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</si>
  <si>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</si>
  <si>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</si>
  <si>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</si>
  <si>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</si>
  <si>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</si>
  <si>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</si>
  <si>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</si>
  <si>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</si>
  <si>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</si>
  <si>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</si>
  <si>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</si>
  <si>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</si>
  <si>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</si>
  <si>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</si>
  <si>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</si>
  <si>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</si>
  <si>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</si>
  <si>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</si>
  <si>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</si>
  <si>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</si>
  <si>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</si>
  <si>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</si>
  <si>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</si>
  <si>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</si>
  <si>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</si>
  <si>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</si>
  <si>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</si>
  <si>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</si>
  <si>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</si>
  <si>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</si>
  <si>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</si>
  <si>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</si>
  <si>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</si>
  <si>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</si>
  <si>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</si>
  <si>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</si>
  <si>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</si>
  <si>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</si>
  <si>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</si>
  <si>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</si>
  <si>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</si>
  <si>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</si>
  <si>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</si>
  <si>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</si>
  <si>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</si>
  <si>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</si>
  <si>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</si>
  <si>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</si>
  <si>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</si>
  <si>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</si>
  <si>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</si>
  <si>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</si>
  <si>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</si>
  <si>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</si>
  <si>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</si>
  <si>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</si>
  <si>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</si>
  <si>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</si>
  <si>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</si>
  <si>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</si>
  <si>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</si>
  <si>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</si>
  <si>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</si>
  <si>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</si>
  <si>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</si>
  <si>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</si>
  <si>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</si>
  <si>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</si>
  <si>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</si>
  <si>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</si>
  <si>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</si>
  <si>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</si>
  <si>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</si>
  <si>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</si>
  <si>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</si>
  <si>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</si>
  <si>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</si>
  <si>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</si>
  <si>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</si>
  <si>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</si>
  <si>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</si>
  <si>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</si>
  <si>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</si>
  <si>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</si>
  <si>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</si>
  <si>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</si>
  <si>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</si>
  <si>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</si>
  <si>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</si>
  <si>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</si>
  <si>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</si>
  <si>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</si>
  <si>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</si>
  <si>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</si>
  <si>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</si>
  <si>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</si>
  <si>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</si>
  <si>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</si>
  <si>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</si>
  <si>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</si>
  <si>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</si>
  <si>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</si>
  <si>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</si>
  <si>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</si>
  <si>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</si>
  <si>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</si>
  <si>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</si>
  <si>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</si>
  <si>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</si>
  <si>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</si>
  <si>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</si>
  <si>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</si>
  <si>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</si>
  <si>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</si>
  <si>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</si>
  <si>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</si>
  <si>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</si>
  <si>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</si>
  <si>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</si>
  <si>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</si>
  <si>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</si>
  <si>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</si>
  <si>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</si>
  <si>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</si>
  <si>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</si>
  <si>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</si>
  <si>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</si>
  <si>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</si>
  <si>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</si>
  <si>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</si>
  <si>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</si>
  <si>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</si>
  <si>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</si>
  <si>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</si>
  <si>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</si>
  <si>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</si>
  <si>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</si>
  <si>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</si>
  <si>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</si>
  <si>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</si>
  <si>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</si>
  <si>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</si>
  <si>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</si>
  <si>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</si>
  <si>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</si>
  <si>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</si>
  <si>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</si>
  <si>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</si>
  <si>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</si>
  <si>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</si>
  <si>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</si>
  <si>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</si>
  <si>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</si>
  <si>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</si>
  <si>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</si>
  <si>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</si>
  <si>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</si>
  <si>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</si>
  <si>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</si>
  <si>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</si>
  <si>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</si>
  <si>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</si>
  <si>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</si>
  <si>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</si>
  <si>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</si>
  <si>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</si>
  <si>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</si>
  <si>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</si>
  <si>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</si>
  <si>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</si>
  <si>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</si>
  <si>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</si>
  <si>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</si>
  <si>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</si>
  <si>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</si>
  <si>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</si>
  <si>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</si>
  <si>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</si>
  <si>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</si>
  <si>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</si>
  <si>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</si>
  <si>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</si>
  <si>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</si>
  <si>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</si>
  <si>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</si>
  <si>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</si>
  <si>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</si>
  <si>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</si>
  <si>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</si>
  <si>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</si>
  <si>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</si>
  <si>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</si>
  <si>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</si>
  <si>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</si>
  <si>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</si>
  <si>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</si>
  <si>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</si>
  <si>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</si>
  <si>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</si>
  <si>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</si>
  <si>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</si>
  <si>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</si>
  <si>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</si>
  <si>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</si>
  <si>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</si>
  <si>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</si>
  <si>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</si>
  <si>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</si>
  <si>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</si>
  <si>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</si>
  <si>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</si>
  <si>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</si>
  <si>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</si>
  <si>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</si>
  <si>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</si>
  <si>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</si>
  <si>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</si>
  <si>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</si>
  <si>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</si>
  <si>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</si>
  <si>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</si>
  <si>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</si>
  <si>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</si>
  <si>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</si>
  <si>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</si>
  <si>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</si>
  <si>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</si>
  <si>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</si>
  <si>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</si>
  <si>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</si>
  <si>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</si>
  <si>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</si>
  <si>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</si>
  <si>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</si>
  <si>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</si>
  <si>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</si>
  <si>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</si>
  <si>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</si>
  <si>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</si>
  <si>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</si>
  <si>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</si>
  <si>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</si>
  <si>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</si>
  <si>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</si>
  <si>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</si>
  <si>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</si>
  <si>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</si>
  <si>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</si>
  <si>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</si>
  <si>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</si>
  <si>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</si>
  <si>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</si>
  <si>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</si>
  <si>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</si>
  <si>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</si>
  <si>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</si>
  <si>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</si>
  <si>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</si>
  <si>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</si>
  <si>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</si>
  <si>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</si>
  <si>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</si>
  <si>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</si>
  <si>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</si>
  <si>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</si>
  <si>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</si>
  <si>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</si>
  <si>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</si>
  <si>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</si>
  <si>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</si>
  <si>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</si>
  <si>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</si>
  <si>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</si>
  <si>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</si>
  <si>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</si>
  <si>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</si>
  <si>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</si>
  <si>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</si>
  <si>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</si>
  <si>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</si>
  <si>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</si>
  <si>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</si>
  <si>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</si>
  <si>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</si>
  <si>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</si>
  <si>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</si>
  <si>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</si>
  <si>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</si>
  <si>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</si>
  <si>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</si>
  <si>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</si>
  <si>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</si>
  <si>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</si>
  <si>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</si>
  <si>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</si>
  <si>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</si>
  <si>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</si>
  <si>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</si>
  <si>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</si>
  <si>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</si>
  <si>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</si>
  <si>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</si>
  <si>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</si>
  <si>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</si>
  <si>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</si>
  <si>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</si>
  <si>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</si>
  <si>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</si>
  <si>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</si>
  <si>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</si>
  <si>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</si>
  <si>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</si>
  <si>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</si>
  <si>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</si>
  <si>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</si>
  <si>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</si>
  <si>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</si>
  <si>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</si>
  <si>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</si>
  <si>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</si>
  <si>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</si>
  <si>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</si>
  <si>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</si>
  <si>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</si>
  <si>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</si>
  <si>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</si>
  <si>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</si>
  <si>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</si>
  <si>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</si>
  <si>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</si>
  <si>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</si>
  <si>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</si>
  <si>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</si>
  <si>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</si>
  <si>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</si>
  <si>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</si>
  <si>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</si>
  <si>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</si>
  <si>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</si>
  <si>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</si>
  <si>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</si>
  <si>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</si>
  <si>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</si>
  <si>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</si>
  <si>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</si>
  <si>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</si>
  <si>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</si>
  <si>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</si>
  <si>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</si>
  <si>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</si>
  <si>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</si>
  <si>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</si>
  <si>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</si>
  <si>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</si>
  <si>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</si>
  <si>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</si>
  <si>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</si>
  <si>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</si>
  <si>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</si>
  <si>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</si>
  <si>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</si>
  <si>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</si>
  <si>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</si>
  <si>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</si>
  <si>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</si>
  <si>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</si>
  <si>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</si>
  <si>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</si>
  <si>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</si>
  <si>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</si>
  <si>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</si>
  <si>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</si>
  <si>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</si>
  <si>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</si>
  <si>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</si>
  <si>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</si>
  <si>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</si>
  <si>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</si>
  <si>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</si>
  <si>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</si>
  <si>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</si>
  <si>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</si>
  <si>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</si>
  <si>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</si>
  <si>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</si>
  <si>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</si>
  <si>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</si>
  <si>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</si>
  <si>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</si>
  <si>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</si>
  <si>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</si>
  <si>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</si>
  <si>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</si>
  <si>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</si>
  <si>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</si>
  <si>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</si>
  <si>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</si>
  <si>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</si>
  <si>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</si>
  <si>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</si>
  <si>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</si>
  <si>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</si>
  <si>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</si>
  <si>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</si>
  <si>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</si>
  <si>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</si>
  <si>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</si>
  <si>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</si>
  <si>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</si>
  <si>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</si>
  <si>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</si>
  <si>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</si>
  <si>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</si>
  <si>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</si>
  <si>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</si>
  <si>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</si>
  <si>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</si>
  <si>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</si>
  <si>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</si>
  <si>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</si>
  <si>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</si>
  <si>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</si>
  <si>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</si>
  <si>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</si>
  <si>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</si>
  <si>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</si>
  <si>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</si>
  <si>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</si>
  <si>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</si>
  <si>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</si>
  <si>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</si>
  <si>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</si>
  <si>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</si>
  <si>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</si>
  <si>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</si>
  <si>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</si>
  <si>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</si>
  <si>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</si>
  <si>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</si>
  <si>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</si>
  <si>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</si>
  <si>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</si>
  <si>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</si>
  <si>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</si>
  <si>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</si>
  <si>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</si>
  <si>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</si>
  <si>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</si>
  <si>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</si>
  <si>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</si>
  <si>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</si>
  <si>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</si>
  <si>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</si>
  <si>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</si>
  <si>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</si>
  <si>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</si>
  <si>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</si>
  <si>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</si>
  <si>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</si>
  <si>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</si>
  <si>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</si>
  <si>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</si>
  <si>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</si>
  <si>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</si>
  <si>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</si>
  <si>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</si>
  <si>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</si>
  <si>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</si>
  <si>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</si>
  <si>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</si>
  <si>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</si>
  <si>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</si>
  <si>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</si>
  <si>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</si>
  <si>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</si>
  <si>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</si>
  <si>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</si>
  <si>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</si>
  <si>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</si>
  <si>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</si>
  <si>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</si>
  <si>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</si>
  <si>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</si>
  <si>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</si>
  <si>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</si>
  <si>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</si>
  <si>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</si>
  <si>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</si>
  <si>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</si>
  <si>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</si>
  <si>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</si>
  <si>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</si>
  <si>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</si>
  <si>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</si>
  <si>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</si>
  <si>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</si>
  <si>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</si>
  <si>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</si>
  <si>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</si>
  <si>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</si>
  <si>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</si>
  <si>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</si>
  <si>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</si>
  <si>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</si>
  <si>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</si>
  <si>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</si>
  <si>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</si>
  <si>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</si>
  <si>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</si>
  <si>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</si>
  <si>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</si>
  <si>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</si>
  <si>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</si>
  <si>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</si>
  <si>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</si>
  <si>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</si>
  <si>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</si>
  <si>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</si>
  <si>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</si>
  <si>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</si>
  <si>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</si>
  <si>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</si>
  <si>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</si>
  <si>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</si>
  <si>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</si>
  <si>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</si>
  <si>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</si>
  <si>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</si>
  <si>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</si>
  <si>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</si>
  <si>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</si>
  <si>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</si>
  <si>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</si>
  <si>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</si>
  <si>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</si>
  <si>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</si>
  <si>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</si>
  <si>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</si>
  <si>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</si>
  <si>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</si>
  <si>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</si>
  <si>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</si>
  <si>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</si>
  <si>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</si>
  <si>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</si>
  <si>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</si>
  <si>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</si>
  <si>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</si>
  <si>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</si>
  <si>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</si>
  <si>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</si>
  <si>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</si>
  <si>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</si>
  <si>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</si>
  <si>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</si>
  <si>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</si>
  <si>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</si>
  <si>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</si>
  <si>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</si>
  <si>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</si>
  <si>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</si>
  <si>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</si>
  <si>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</si>
  <si>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</si>
  <si>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</si>
  <si>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</si>
  <si>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</si>
  <si>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</si>
  <si>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</si>
  <si>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</si>
  <si>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</si>
  <si>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</si>
  <si>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</si>
  <si>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</si>
  <si>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</si>
  <si>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</si>
  <si>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</si>
  <si>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</si>
  <si>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</si>
  <si>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</si>
  <si>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</si>
  <si>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</si>
  <si>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</si>
  <si>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</si>
  <si>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</si>
  <si>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</si>
  <si>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</si>
  <si>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</si>
  <si>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</si>
  <si>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</si>
  <si>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</si>
  <si>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</si>
  <si>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</si>
  <si>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</si>
  <si>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</si>
  <si>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</si>
  <si>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</si>
  <si>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</si>
  <si>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</si>
  <si>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</si>
  <si>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</si>
  <si>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</si>
  <si>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</si>
  <si>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</si>
  <si>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</si>
  <si>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</si>
  <si>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</si>
  <si>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</si>
  <si>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</si>
  <si>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</si>
  <si>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</si>
  <si>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</si>
  <si>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</si>
  <si>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</si>
  <si>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</si>
  <si>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</si>
  <si>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</si>
  <si>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</si>
  <si>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</si>
  <si>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</si>
  <si>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</si>
  <si>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</si>
  <si>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</si>
  <si>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</si>
  <si>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</si>
  <si>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</si>
  <si>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</si>
  <si>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</si>
  <si>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</si>
  <si>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</si>
  <si>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</si>
  <si>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</si>
  <si>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</si>
  <si>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</si>
  <si>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</si>
  <si>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</si>
  <si>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</si>
  <si>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</si>
  <si>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</si>
  <si>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</si>
  <si>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</si>
  <si>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</si>
  <si>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</si>
  <si>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</si>
  <si>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</si>
  <si>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</si>
  <si>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</si>
  <si>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</si>
  <si>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</si>
  <si>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</si>
  <si>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</si>
  <si>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</si>
  <si>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</si>
  <si>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</si>
  <si>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</si>
  <si>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</si>
  <si>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</si>
  <si>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</si>
  <si>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</si>
  <si>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</si>
  <si>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</si>
  <si>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</si>
  <si>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</si>
  <si>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</si>
  <si>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</si>
  <si>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</si>
  <si>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</si>
  <si>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</si>
  <si>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</si>
  <si>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</si>
  <si>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</si>
  <si>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</si>
  <si>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</si>
  <si>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</si>
  <si>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</si>
  <si>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</si>
  <si>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</si>
  <si>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</si>
  <si>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</si>
  <si>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</si>
  <si>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</si>
  <si>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</si>
  <si>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</si>
  <si>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</si>
  <si>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</si>
  <si>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</si>
  <si>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</si>
  <si>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</si>
  <si>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</si>
  <si>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</si>
  <si>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</si>
  <si>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</si>
  <si>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</si>
  <si>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</si>
  <si>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</si>
  <si>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</si>
  <si>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</si>
  <si>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</si>
  <si>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</si>
  <si>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</si>
  <si>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</si>
  <si>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</si>
  <si>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</si>
  <si>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</si>
  <si>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</si>
  <si>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</si>
  <si>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</si>
  <si>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</si>
  <si>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</si>
  <si>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</si>
  <si>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</si>
  <si>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</si>
  <si>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</si>
  <si>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</si>
  <si>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</si>
  <si>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</si>
  <si>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</si>
  <si>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</si>
  <si>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</si>
  <si>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</si>
  <si>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</si>
  <si>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</si>
  <si>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</si>
  <si>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</si>
  <si>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</si>
  <si>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</si>
  <si>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</si>
  <si>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</si>
  <si>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</si>
  <si>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</si>
  <si>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</si>
  <si>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</si>
  <si>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</si>
  <si>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</si>
  <si>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</si>
  <si>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</si>
  <si>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</si>
  <si>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</si>
  <si>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</si>
  <si>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</si>
  <si>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</si>
  <si>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</si>
  <si>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</si>
  <si>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</si>
  <si>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</si>
  <si>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</si>
  <si>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</si>
  <si>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</si>
  <si>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</si>
  <si>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</si>
  <si>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</si>
  <si>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</si>
  <si>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</si>
  <si>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</si>
  <si>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</si>
  <si>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</si>
  <si>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</si>
  <si>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</si>
  <si>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</si>
  <si>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</si>
  <si>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</si>
  <si>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</si>
  <si>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</si>
  <si>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</si>
  <si>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</si>
  <si>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</si>
  <si>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</si>
  <si>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</si>
  <si>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</si>
  <si>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</si>
  <si>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</si>
  <si>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</si>
  <si>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</si>
  <si>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</si>
  <si>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</si>
  <si>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</si>
  <si>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</si>
  <si>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</si>
  <si>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</si>
  <si>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</si>
  <si>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</si>
  <si>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</si>
  <si>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</si>
  <si>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</si>
  <si>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</si>
  <si>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</si>
  <si>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</si>
  <si>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</si>
  <si>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</si>
  <si>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</si>
  <si>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</si>
  <si>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</si>
  <si>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</si>
  <si>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</si>
  <si>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</si>
  <si>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</si>
  <si>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</si>
  <si>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</si>
  <si>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</si>
  <si>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</si>
  <si>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</si>
  <si>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</si>
  <si>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</si>
  <si>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</si>
  <si>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</si>
  <si>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</si>
  <si>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</si>
  <si>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</si>
  <si>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</si>
  <si>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</si>
  <si>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</si>
  <si>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</si>
  <si>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</si>
  <si>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</si>
  <si>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</si>
  <si>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</si>
  <si>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</si>
  <si>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</si>
  <si>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</si>
  <si>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</si>
  <si>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</si>
  <si>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</si>
  <si>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</si>
  <si>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</si>
  <si>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</si>
  <si>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</si>
  <si>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</si>
  <si>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</si>
  <si>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</si>
  <si>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</si>
  <si>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</si>
  <si>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</si>
  <si>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</si>
  <si>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</si>
  <si>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</si>
  <si>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</si>
  <si>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</si>
  <si>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</si>
  <si>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</si>
  <si>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</si>
  <si>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</si>
  <si>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</si>
  <si>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</si>
  <si>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</si>
  <si>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</si>
  <si>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</si>
  <si>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</si>
  <si>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</si>
  <si>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</si>
  <si>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</si>
  <si>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</si>
  <si>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</si>
  <si>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</si>
  <si>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</si>
  <si>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</si>
  <si>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</si>
  <si>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</si>
  <si>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</si>
  <si>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</si>
  <si>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</si>
  <si>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</si>
  <si>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</si>
  <si>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</si>
  <si>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</si>
  <si>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</si>
  <si>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</si>
  <si>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</si>
  <si>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</si>
  <si>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</si>
  <si>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</si>
  <si>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</si>
  <si>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</si>
  <si>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</si>
  <si>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</si>
  <si>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</si>
  <si>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</si>
  <si>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</si>
  <si>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</si>
  <si>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</si>
  <si>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</si>
  <si>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</si>
  <si>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</si>
  <si>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</si>
  <si>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</si>
  <si>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</si>
  <si>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</si>
  <si>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</si>
  <si>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</si>
  <si>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</si>
  <si>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</si>
  <si>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</si>
  <si>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</si>
  <si>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</si>
  <si>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</si>
  <si>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</si>
  <si>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</si>
  <si>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</si>
  <si>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</si>
  <si>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</si>
  <si>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</si>
  <si>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</si>
  <si>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</si>
  <si>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</si>
  <si>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</si>
  <si>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</si>
  <si>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</si>
  <si>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</si>
  <si>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</si>
  <si>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</si>
  <si>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</si>
  <si>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</si>
  <si>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</si>
  <si>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</si>
  <si>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</si>
  <si>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</si>
  <si>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</si>
  <si>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</si>
  <si>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</si>
  <si>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</si>
  <si>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</si>
  <si>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</si>
  <si>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</si>
  <si>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</si>
  <si>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</si>
  <si>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</si>
  <si>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</si>
  <si>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</si>
  <si>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</si>
  <si>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</si>
  <si>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</si>
  <si>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</si>
  <si>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</si>
  <si>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</si>
  <si>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</si>
  <si>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</si>
  <si>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</si>
  <si>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</si>
  <si>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</si>
  <si>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</si>
  <si>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</si>
  <si>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</si>
  <si>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</si>
  <si>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</si>
  <si>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</si>
  <si>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</si>
  <si>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</si>
  <si>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</si>
  <si>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</si>
  <si>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</si>
  <si>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</si>
  <si>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</si>
  <si>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</si>
  <si>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</si>
  <si>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</si>
  <si>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</si>
  <si>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</si>
  <si>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</si>
  <si>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</si>
  <si>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</si>
  <si>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</si>
  <si>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</si>
  <si>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</si>
  <si>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</si>
  <si>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</si>
  <si>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</si>
  <si>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</si>
  <si>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</si>
  <si>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</si>
  <si>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</si>
  <si>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</si>
  <si>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</si>
  <si>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</si>
  <si>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</si>
  <si>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</si>
  <si>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</si>
  <si>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</si>
  <si>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</si>
  <si>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</si>
  <si>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</si>
  <si>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</si>
  <si>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</si>
  <si>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</si>
  <si>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</si>
  <si>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</si>
  <si>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</si>
  <si>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</si>
  <si>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</si>
  <si>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</si>
  <si>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</si>
  <si>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</si>
  <si>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</si>
  <si>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</si>
  <si>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</si>
  <si>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</si>
  <si>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</si>
  <si>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</si>
  <si>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</si>
  <si>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</si>
  <si>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</si>
  <si>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</si>
  <si>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</si>
  <si>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</si>
  <si>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</si>
  <si>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</si>
  <si>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</si>
  <si>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</si>
  <si>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</si>
  <si>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</si>
  <si>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</si>
  <si>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</si>
  <si>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</si>
  <si>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</si>
  <si>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</si>
  <si>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</si>
  <si>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</si>
  <si>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</si>
  <si>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</si>
  <si>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</si>
  <si>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</si>
  <si>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</si>
  <si>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</si>
  <si>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</si>
  <si>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</si>
  <si>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</si>
  <si>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</si>
  <si>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</si>
  <si>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</si>
  <si>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</si>
  <si>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</si>
  <si>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</si>
  <si>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</si>
  <si>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</si>
  <si>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</si>
  <si>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</si>
  <si>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</si>
  <si>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</si>
  <si>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</si>
  <si>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</si>
  <si>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</si>
  <si>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</si>
  <si>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</si>
  <si>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</si>
  <si>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</si>
  <si>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</si>
  <si>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</si>
  <si>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</si>
  <si>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</si>
  <si>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</si>
  <si>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</si>
  <si>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</si>
  <si>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</si>
  <si>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</si>
  <si>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</si>
  <si>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</si>
  <si>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</si>
  <si>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</si>
  <si>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</si>
  <si>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</si>
  <si>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</si>
  <si>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</si>
  <si>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</si>
  <si>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</si>
  <si>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</si>
  <si>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</si>
  <si>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</si>
  <si>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</si>
  <si>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</si>
  <si>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</si>
  <si>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</si>
  <si>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</si>
  <si>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</si>
  <si>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</si>
  <si>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</si>
  <si>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</si>
  <si>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</si>
  <si>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</si>
  <si>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</si>
  <si>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</si>
  <si>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</si>
  <si>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</si>
  <si>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</si>
  <si>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</si>
  <si>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</si>
  <si>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</si>
  <si>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</si>
  <si>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</si>
  <si>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</si>
  <si>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</si>
  <si>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</si>
  <si>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</si>
  <si>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</si>
  <si>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</si>
  <si>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</si>
  <si>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</si>
  <si>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</si>
  <si>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</si>
  <si>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</si>
  <si>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</si>
  <si>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</si>
  <si>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</si>
  <si>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</si>
  <si>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</si>
  <si>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</si>
  <si>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</si>
  <si>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</si>
  <si>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</si>
  <si>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</si>
  <si>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</si>
  <si>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</si>
  <si>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</si>
  <si>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</si>
  <si>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</si>
  <si>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</si>
  <si>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</si>
  <si>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</si>
  <si>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</si>
  <si>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</si>
  <si>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</si>
  <si>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</si>
  <si>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</si>
  <si>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</si>
  <si>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</si>
  <si>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</si>
  <si>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</si>
  <si>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</si>
  <si>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</si>
  <si>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</si>
  <si>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</si>
  <si>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</si>
  <si>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</si>
  <si>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</si>
  <si>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</si>
  <si>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</si>
  <si>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</si>
  <si>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</si>
  <si>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</si>
  <si>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</si>
  <si>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</si>
  <si>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</si>
  <si>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</si>
  <si>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</si>
  <si>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</si>
  <si>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</si>
  <si>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</si>
  <si>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</si>
  <si>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</si>
  <si>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</si>
  <si>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</si>
  <si>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</si>
  <si>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</si>
  <si>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</si>
  <si>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</si>
  <si>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</si>
  <si>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</si>
  <si>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</si>
  <si>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</si>
  <si>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</si>
  <si>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</si>
  <si>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</si>
  <si>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</si>
  <si>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</si>
  <si>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</si>
  <si>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</si>
  <si>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</si>
  <si>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</si>
  <si>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</si>
  <si>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</si>
  <si>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</si>
  <si>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</si>
  <si>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</si>
  <si>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</si>
  <si>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</si>
  <si>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</si>
  <si>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</si>
  <si>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</si>
  <si>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</si>
  <si>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</si>
  <si>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</si>
  <si>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</si>
  <si>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</si>
  <si>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</si>
  <si>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</si>
  <si>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</si>
  <si>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</si>
  <si>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</si>
  <si>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</si>
  <si>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</si>
  <si>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</si>
  <si>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</si>
  <si>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</si>
  <si>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</si>
  <si>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</si>
  <si>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</si>
  <si>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</si>
  <si>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</si>
  <si>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</si>
  <si>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</si>
  <si>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</si>
  <si>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</si>
  <si>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</si>
  <si>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</si>
  <si>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</si>
  <si>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</si>
  <si>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</si>
  <si>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</si>
  <si>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</si>
  <si>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</si>
  <si>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</si>
  <si>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</si>
  <si>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</si>
  <si>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</si>
  <si>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</si>
  <si>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</si>
  <si>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</si>
  <si>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</si>
  <si>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</si>
  <si>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</si>
  <si>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</si>
  <si>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</si>
  <si>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</si>
  <si>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</si>
  <si>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</si>
  <si>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</si>
  <si>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</si>
  <si>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</si>
  <si>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</si>
  <si>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</si>
  <si>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</si>
  <si>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</si>
  <si>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</si>
  <si>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</si>
  <si>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</si>
  <si>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</si>
  <si>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</si>
  <si>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</si>
  <si>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</si>
  <si>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</si>
  <si>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</si>
  <si>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</si>
  <si>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</si>
  <si>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</si>
  <si>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</si>
  <si>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</si>
  <si>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</si>
  <si>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</si>
  <si>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</si>
  <si>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</si>
  <si>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</si>
  <si>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</si>
  <si>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</si>
  <si>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</si>
  <si>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</si>
  <si>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</si>
  <si>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</si>
  <si>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</si>
  <si>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</si>
  <si>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</si>
  <si>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</si>
  <si>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</si>
  <si>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</si>
  <si>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</si>
  <si>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</si>
  <si>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</si>
  <si>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</si>
  <si>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</si>
  <si>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</si>
  <si>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</si>
  <si>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</si>
  <si>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</si>
  <si>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</si>
  <si>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</si>
  <si>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</si>
  <si>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</si>
  <si>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</si>
  <si>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</si>
  <si>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</si>
  <si>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</si>
  <si>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</si>
  <si>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</si>
  <si>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</si>
  <si>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</si>
  <si>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</si>
  <si>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</si>
  <si>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</si>
  <si>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</si>
  <si>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</si>
  <si>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</si>
  <si>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</si>
  <si>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</si>
  <si>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</si>
  <si>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</si>
  <si>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</si>
  <si>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</si>
  <si>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</si>
  <si>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</si>
  <si>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</si>
  <si>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</si>
  <si>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</si>
  <si>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</si>
  <si>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</si>
  <si>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</si>
  <si>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</si>
  <si>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</si>
  <si>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</si>
  <si>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</si>
  <si>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</si>
  <si>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</si>
  <si>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</si>
  <si>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</si>
  <si>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</si>
  <si>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</si>
  <si>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</si>
  <si>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</si>
  <si>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</si>
  <si>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</si>
  <si>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</si>
  <si>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</si>
  <si>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</si>
  <si>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</si>
  <si>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</si>
  <si>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</si>
  <si>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</si>
  <si>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</si>
  <si>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</si>
  <si>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</si>
  <si>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</si>
  <si>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</si>
  <si>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</si>
  <si>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</si>
  <si>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</si>
  <si>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</si>
  <si>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</si>
  <si>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</si>
  <si>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</si>
  <si>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</si>
  <si>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</si>
  <si>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</si>
  <si>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</si>
  <si>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</si>
  <si>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</si>
  <si>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</si>
  <si>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</si>
  <si>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</si>
  <si>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</si>
  <si>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</si>
  <si>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</si>
  <si>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</si>
  <si>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</si>
  <si>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</si>
  <si>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</si>
  <si>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</si>
  <si>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</si>
  <si>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</si>
  <si>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</si>
  <si>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</si>
  <si>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</si>
  <si>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</si>
  <si>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</si>
  <si>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</si>
  <si>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</si>
  <si>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</si>
  <si>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</si>
  <si>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</si>
  <si>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</si>
  <si>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</si>
  <si>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</si>
  <si>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</si>
  <si>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</si>
  <si>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</si>
  <si>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</si>
  <si>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</si>
  <si>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</si>
  <si>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</si>
  <si>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</si>
  <si>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</si>
  <si>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</si>
  <si>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</si>
  <si>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</si>
  <si>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</si>
  <si>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</si>
  <si>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</si>
  <si>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</si>
  <si>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</si>
  <si>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</si>
  <si>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</si>
  <si>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</si>
  <si>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</si>
  <si>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</si>
  <si>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</si>
  <si>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</si>
  <si>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</si>
  <si>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</si>
  <si>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</si>
  <si>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</si>
  <si>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</si>
  <si>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</si>
  <si>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</si>
  <si>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</si>
  <si>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</si>
  <si>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</si>
  <si>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</si>
  <si>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</si>
  <si>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</si>
  <si>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</si>
  <si>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</si>
  <si>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</si>
  <si>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</si>
  <si>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</si>
  <si>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</si>
  <si>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</si>
  <si>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</si>
  <si>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</si>
  <si>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</si>
  <si>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</si>
  <si>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</si>
  <si>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</si>
  <si>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</si>
  <si>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</si>
  <si>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</si>
  <si>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</si>
  <si>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</si>
  <si>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</si>
  <si>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</si>
  <si>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</si>
  <si>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</si>
  <si>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</si>
  <si>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</si>
  <si>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</si>
  <si>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</si>
  <si>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</si>
  <si>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</si>
  <si>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</si>
  <si>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</si>
  <si>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</si>
  <si>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</si>
  <si>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</si>
  <si>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</si>
  <si>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</si>
  <si>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</si>
  <si>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</si>
  <si>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</si>
  <si>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</si>
  <si>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</si>
  <si>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</si>
  <si>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</si>
  <si>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</si>
  <si>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</si>
  <si>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</si>
  <si>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</si>
  <si>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</si>
  <si>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</si>
  <si>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</si>
  <si>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</si>
  <si>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</si>
  <si>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</si>
  <si>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</si>
  <si>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</si>
  <si>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</si>
  <si>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</si>
  <si>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</si>
  <si>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</si>
  <si>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</si>
  <si>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</si>
  <si>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</si>
  <si>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</si>
  <si>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</si>
  <si>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</si>
  <si>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</si>
  <si>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</si>
  <si>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</si>
  <si>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</si>
  <si>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</si>
  <si>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</si>
  <si>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</si>
  <si>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</si>
  <si>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</si>
  <si>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</si>
  <si>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</si>
  <si>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</si>
  <si>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</si>
  <si>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</si>
  <si>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</si>
  <si>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</si>
  <si>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</si>
  <si>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</si>
  <si>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</si>
  <si>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</si>
  <si>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</si>
  <si>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</si>
  <si>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</si>
  <si>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</si>
  <si>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</si>
  <si>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</si>
  <si>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</si>
  <si>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</si>
  <si>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</si>
  <si>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</si>
  <si>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</si>
  <si>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</si>
  <si>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</si>
  <si>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</si>
  <si>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</si>
  <si>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</si>
  <si>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</si>
  <si>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</si>
  <si>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</si>
  <si>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</si>
  <si>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</si>
  <si>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</si>
  <si>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</si>
  <si>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</si>
  <si>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</si>
  <si>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</si>
  <si>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</si>
  <si>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</si>
  <si>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</si>
  <si>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</si>
  <si>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</si>
  <si>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</si>
  <si>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</si>
  <si>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</si>
  <si>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</si>
  <si>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</si>
  <si>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</si>
  <si>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</si>
  <si>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</si>
  <si>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</si>
  <si>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</si>
  <si>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</si>
  <si>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</si>
  <si>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</si>
  <si>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</si>
  <si>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</si>
  <si>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</si>
  <si>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</si>
  <si>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</si>
  <si>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</si>
  <si>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</si>
  <si>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</si>
  <si>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</si>
  <si>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</si>
  <si>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</si>
  <si>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</si>
  <si>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</si>
  <si>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</si>
  <si>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</si>
  <si>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</si>
  <si>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</si>
  <si>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</si>
  <si>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</si>
  <si>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</si>
  <si>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</si>
  <si>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</si>
  <si>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</si>
  <si>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</si>
  <si>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</si>
  <si>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</si>
  <si>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</si>
  <si>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</si>
  <si>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</si>
  <si>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</si>
  <si>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</si>
  <si>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</si>
  <si>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</si>
  <si>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</si>
  <si>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</si>
  <si>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</si>
  <si>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</si>
  <si>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</si>
  <si>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</si>
  <si>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</si>
  <si>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</si>
  <si>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</si>
  <si>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</si>
  <si>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</si>
  <si>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</si>
  <si>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</si>
  <si>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</si>
  <si>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</si>
  <si>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</si>
  <si>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</si>
  <si>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</si>
  <si>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</si>
  <si>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</si>
  <si>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</si>
  <si>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</si>
  <si>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</si>
  <si>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</si>
  <si>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</si>
  <si>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</si>
  <si>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</si>
  <si>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</si>
  <si>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</si>
  <si>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</si>
  <si>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</si>
  <si>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</si>
  <si>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</si>
  <si>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</si>
  <si>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</si>
  <si>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</si>
  <si>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</si>
  <si>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</si>
  <si>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</si>
  <si>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</si>
  <si>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</si>
  <si>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</si>
  <si>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</si>
  <si>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</si>
  <si>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</si>
  <si>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</si>
  <si>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</si>
  <si>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</si>
  <si>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</si>
  <si>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</si>
  <si>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</si>
  <si>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</si>
  <si>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</si>
  <si>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</si>
  <si>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</si>
  <si>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</si>
  <si>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</si>
  <si>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</si>
  <si>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</si>
  <si>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</si>
  <si>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</si>
  <si>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</si>
  <si>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</si>
  <si>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</si>
  <si>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</si>
  <si>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</si>
  <si>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</si>
  <si>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</si>
  <si>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</si>
  <si>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</si>
  <si>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</si>
  <si>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</si>
  <si>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</si>
  <si>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</si>
  <si>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</si>
  <si>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</si>
  <si>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</si>
  <si>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</si>
  <si>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</si>
  <si>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</si>
  <si>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</si>
  <si>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</si>
  <si>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</si>
  <si>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</si>
  <si>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</si>
  <si>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</si>
  <si>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</si>
  <si>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</si>
  <si>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</si>
  <si>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</si>
  <si>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</si>
  <si>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</si>
  <si>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</si>
  <si>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</si>
  <si>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</si>
  <si>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</si>
  <si>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</si>
  <si>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</si>
  <si>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</si>
  <si>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</si>
  <si>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</si>
  <si>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</si>
  <si>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</si>
  <si>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</si>
  <si>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</si>
  <si>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</si>
  <si>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</si>
  <si>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</si>
  <si>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</si>
  <si>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</si>
  <si>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</si>
  <si>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</si>
  <si>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</si>
  <si>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</si>
  <si>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</si>
  <si>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</si>
  <si>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</si>
  <si>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</si>
  <si>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</si>
  <si>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</si>
  <si>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</si>
  <si>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</si>
  <si>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</si>
  <si>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</si>
  <si>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</si>
  <si>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</si>
  <si>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</si>
  <si>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</si>
  <si>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</si>
  <si>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</si>
  <si>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</si>
  <si>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</si>
  <si>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</si>
  <si>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</si>
  <si>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</si>
  <si>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</si>
  <si>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</si>
  <si>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</si>
  <si>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</si>
  <si>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</si>
  <si>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</si>
  <si>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</si>
  <si>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</si>
  <si>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</si>
  <si>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</si>
  <si>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</si>
  <si>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</si>
  <si>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</si>
  <si>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</si>
  <si>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</si>
  <si>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</si>
  <si>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</si>
  <si>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</si>
  <si>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</si>
  <si>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</si>
  <si>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</si>
  <si>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</si>
  <si>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</si>
  <si>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</si>
  <si>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</si>
  <si>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</si>
  <si>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</si>
  <si>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</si>
  <si>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</si>
  <si>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</si>
  <si>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</si>
  <si>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</si>
  <si>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</si>
  <si>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</si>
  <si>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</si>
  <si>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</si>
  <si>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</si>
  <si>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</si>
  <si>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</si>
  <si>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</si>
  <si>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</si>
  <si>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</si>
  <si>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</si>
  <si>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</si>
  <si>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</si>
  <si>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</si>
  <si>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</si>
  <si>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</si>
  <si>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</si>
  <si>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</si>
  <si>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</si>
  <si>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</si>
  <si>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</si>
  <si>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</si>
  <si>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</si>
  <si>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</si>
  <si>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</si>
  <si>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</si>
  <si>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</si>
  <si>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</si>
  <si>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</si>
  <si>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</si>
  <si>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</si>
  <si>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</si>
  <si>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</si>
  <si>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</si>
  <si>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</si>
  <si>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</si>
  <si>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</si>
  <si>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</si>
  <si>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</si>
  <si>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</si>
  <si>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</si>
  <si>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</si>
  <si>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</si>
  <si>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</si>
  <si>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</si>
  <si>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</si>
  <si>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</si>
  <si>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</si>
  <si>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</si>
  <si>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</si>
  <si>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</si>
  <si>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</si>
  <si>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</si>
  <si>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</si>
  <si>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</si>
  <si>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</si>
  <si>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</si>
  <si>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</si>
  <si>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</si>
  <si>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</si>
  <si>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</si>
  <si>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</si>
  <si>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</si>
  <si>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</si>
  <si>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</si>
  <si>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</si>
  <si>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</si>
  <si>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</si>
  <si>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</si>
  <si>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</si>
  <si>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</si>
  <si>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</si>
  <si>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</si>
  <si>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</si>
  <si>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</si>
  <si>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</si>
  <si>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</si>
  <si>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</si>
  <si>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</si>
  <si>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</si>
  <si>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</si>
  <si>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</si>
  <si>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</si>
  <si>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</si>
  <si>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</si>
  <si>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</si>
  <si>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</si>
  <si>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</si>
  <si>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</si>
  <si>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</si>
  <si>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</si>
  <si>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</si>
  <si>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</si>
  <si>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</si>
  <si>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</si>
  <si>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</si>
  <si>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</si>
  <si>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</si>
  <si>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</si>
  <si>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</si>
  <si>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</si>
  <si>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</si>
  <si>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</si>
  <si>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</si>
  <si>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</si>
  <si>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</si>
  <si>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</si>
  <si>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</si>
  <si>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</si>
  <si>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</si>
  <si>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</si>
  <si>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</si>
  <si>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</si>
  <si>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</si>
  <si>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</si>
  <si>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</si>
  <si>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</si>
  <si>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</si>
  <si>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</si>
  <si>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</si>
  <si>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</si>
  <si>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</si>
  <si>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</si>
  <si>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</si>
  <si>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</si>
  <si>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</si>
  <si>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</si>
  <si>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</si>
  <si>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</si>
  <si>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</si>
  <si>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</si>
  <si>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</si>
  <si>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</si>
  <si>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</si>
  <si>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</si>
  <si>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</si>
  <si>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</si>
  <si>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</si>
  <si>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</si>
  <si>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</si>
  <si>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</si>
  <si>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</si>
  <si>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</si>
  <si>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</si>
  <si>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</si>
  <si>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</si>
  <si>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</si>
  <si>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</si>
  <si>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</si>
  <si>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</si>
  <si>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</si>
  <si>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</si>
  <si>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</si>
  <si>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</si>
  <si>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</si>
  <si>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</si>
  <si>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</si>
  <si>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</si>
  <si>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</si>
  <si>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</si>
  <si>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</si>
  <si>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</si>
  <si>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</si>
  <si>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</si>
  <si>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</si>
  <si>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</si>
  <si>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</si>
  <si>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</si>
  <si>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</si>
  <si>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</si>
  <si>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</si>
  <si>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</si>
  <si>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</si>
  <si>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</si>
  <si>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</si>
  <si>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</si>
  <si>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</si>
  <si>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</si>
  <si>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</si>
  <si>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</si>
  <si>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</si>
  <si>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</si>
  <si>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</si>
  <si>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</si>
  <si>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</si>
  <si>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</si>
  <si>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</si>
  <si>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</si>
  <si>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</si>
  <si>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</si>
  <si>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</si>
  <si>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</si>
  <si>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</si>
  <si>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</si>
  <si>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</si>
  <si>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</si>
  <si>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</si>
  <si>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</si>
  <si>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</si>
  <si>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</si>
  <si>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</si>
  <si>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</si>
  <si>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</si>
  <si>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</si>
  <si>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</si>
  <si>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</si>
  <si>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</si>
  <si>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</si>
  <si>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</si>
  <si>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</si>
  <si>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</si>
  <si>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</si>
  <si>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</si>
  <si>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</si>
  <si>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</si>
  <si>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</si>
  <si>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</si>
  <si>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</si>
  <si>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</si>
  <si>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</si>
  <si>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</si>
  <si>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</si>
  <si>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</si>
  <si>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</si>
  <si>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</si>
  <si>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</si>
  <si>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</si>
  <si>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</si>
  <si>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</si>
  <si>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</si>
  <si>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</si>
  <si>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</si>
  <si>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</si>
  <si>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</si>
  <si>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</si>
  <si>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</si>
  <si>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</si>
  <si>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</si>
  <si>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</si>
  <si>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</si>
  <si>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</si>
  <si>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</si>
  <si>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</si>
  <si>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</si>
  <si>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</si>
  <si>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</si>
  <si>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</si>
  <si>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</si>
  <si>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</si>
  <si>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</si>
  <si>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</si>
  <si>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</si>
  <si>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</si>
  <si>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</si>
  <si>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</si>
  <si>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</si>
  <si>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</si>
  <si>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</si>
  <si>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</si>
  <si>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</si>
  <si>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</si>
  <si>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</si>
  <si>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</si>
  <si>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</si>
  <si>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</si>
  <si>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</si>
  <si>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</si>
  <si>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</si>
  <si>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</si>
  <si>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</si>
  <si>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</si>
  <si>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</si>
  <si>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</si>
  <si>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</si>
  <si>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</si>
  <si>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</si>
  <si>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</si>
  <si>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</si>
  <si>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</si>
  <si>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</si>
  <si>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</si>
  <si>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</si>
  <si>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</si>
  <si>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</si>
  <si>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</si>
  <si>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</si>
  <si>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</si>
  <si>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</si>
  <si>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</si>
  <si>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</si>
  <si>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</si>
  <si>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</si>
  <si>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</si>
  <si>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</si>
  <si>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</si>
  <si>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</si>
  <si>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</si>
  <si>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</si>
  <si>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</si>
  <si>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</si>
  <si>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</si>
  <si>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</si>
  <si>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</si>
  <si>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</si>
  <si>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</si>
  <si>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</si>
  <si>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</si>
  <si>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</si>
  <si>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</si>
  <si>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</si>
  <si>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</si>
  <si>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</si>
  <si>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</si>
  <si>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</si>
  <si>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</si>
  <si>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</si>
  <si>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</si>
  <si>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</si>
  <si>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</si>
  <si>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</si>
  <si>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</si>
  <si>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</si>
  <si>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</si>
  <si>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</si>
  <si>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</si>
  <si>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</si>
  <si>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</si>
  <si>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</si>
  <si>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</si>
  <si>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</si>
  <si>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</si>
  <si>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</si>
  <si>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</si>
  <si>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</si>
  <si>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</si>
  <si>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</si>
  <si>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</si>
  <si>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</si>
  <si>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</si>
  <si>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</si>
  <si>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</si>
  <si>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</si>
  <si>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</si>
  <si>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</si>
  <si>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</si>
  <si>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</si>
  <si>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</si>
  <si>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</si>
  <si>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</si>
  <si>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</si>
  <si>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</si>
  <si>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</si>
  <si>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</si>
  <si>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</si>
  <si>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</si>
  <si>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</si>
  <si>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</si>
  <si>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</si>
  <si>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</si>
  <si>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</si>
  <si>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</si>
  <si>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</si>
  <si>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</si>
  <si>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</si>
  <si>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</si>
  <si>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</si>
  <si>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</si>
  <si>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</si>
  <si>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</si>
  <si>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</si>
  <si>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</si>
  <si>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</si>
  <si>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</si>
  <si>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</si>
  <si>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</si>
  <si>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</si>
  <si>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</si>
  <si>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</si>
  <si>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</si>
  <si>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</si>
  <si>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</si>
  <si>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</si>
  <si>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</si>
  <si>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</si>
  <si>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</si>
  <si>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</si>
  <si>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</si>
  <si>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</si>
  <si>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</si>
  <si>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</si>
  <si>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</si>
  <si>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</si>
  <si>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</si>
  <si>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</si>
  <si>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</si>
  <si>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</si>
  <si>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</si>
  <si>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</si>
  <si>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</si>
  <si>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</si>
  <si>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</si>
  <si>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</si>
  <si>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</si>
  <si>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</si>
  <si>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</si>
  <si>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</si>
  <si>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</si>
  <si>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</si>
  <si>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</si>
  <si>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</si>
  <si>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</si>
  <si>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</si>
  <si>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</si>
  <si>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</si>
  <si>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</si>
  <si>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</si>
  <si>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</si>
  <si>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</si>
  <si>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</si>
  <si>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</si>
  <si>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</si>
  <si>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</si>
  <si>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</si>
  <si>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</si>
  <si>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</si>
  <si>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</si>
  <si>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</si>
  <si>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</si>
  <si>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</si>
  <si>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</si>
  <si>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</si>
  <si>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</si>
  <si>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</si>
  <si>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</si>
  <si>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</si>
  <si>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</si>
  <si>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</si>
  <si>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</si>
  <si>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</si>
  <si>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</si>
  <si>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</si>
  <si>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</si>
  <si>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</si>
  <si>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</si>
  <si>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</si>
  <si>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</si>
  <si>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</si>
  <si>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</si>
  <si>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</si>
  <si>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</si>
  <si>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</si>
  <si>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</si>
  <si>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</si>
  <si>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</si>
  <si>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</si>
  <si>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</si>
  <si>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</si>
  <si>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</si>
  <si>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</si>
  <si>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</si>
  <si>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</si>
  <si>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</si>
  <si>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</si>
  <si>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</si>
  <si>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</si>
  <si>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</si>
  <si>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</si>
  <si>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</si>
  <si>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</si>
  <si>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</si>
  <si>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</si>
  <si>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</si>
  <si>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</si>
  <si>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</si>
  <si>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</si>
  <si>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</si>
  <si>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</si>
  <si>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</si>
  <si>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</si>
  <si>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</si>
  <si>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</si>
  <si>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</si>
  <si>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</si>
  <si>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</si>
  <si>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</si>
  <si>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</si>
  <si>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</si>
  <si>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</si>
  <si>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</si>
  <si>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</si>
  <si>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</si>
  <si>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</si>
  <si>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</si>
  <si>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</si>
  <si>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</si>
  <si>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</si>
  <si>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</si>
  <si>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</si>
  <si>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</si>
  <si>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</si>
  <si>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</si>
  <si>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</si>
  <si>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</si>
  <si>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</si>
  <si>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</si>
  <si>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</si>
  <si>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</si>
  <si>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</si>
  <si>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</si>
  <si>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</si>
  <si>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</si>
  <si>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</si>
  <si>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</si>
  <si>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</si>
  <si>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</si>
  <si>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</si>
  <si>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</si>
  <si>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</si>
  <si>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</si>
  <si>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</si>
  <si>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</si>
  <si>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</si>
  <si>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</si>
  <si>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</si>
  <si>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</si>
  <si>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</si>
  <si>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</si>
  <si>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</si>
  <si>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</si>
  <si>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</si>
  <si>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</si>
  <si>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</si>
  <si>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</si>
  <si>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</si>
  <si>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</si>
  <si>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</si>
  <si>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</si>
  <si>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</si>
  <si>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</si>
  <si>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</si>
  <si>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</si>
  <si>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</si>
  <si>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</si>
  <si>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</si>
  <si>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</si>
  <si>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</si>
  <si>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</si>
  <si>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</si>
  <si>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</si>
  <si>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</si>
  <si>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</si>
  <si>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</si>
  <si>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</si>
  <si>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</si>
  <si>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</si>
  <si>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</si>
  <si>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</si>
  <si>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</si>
  <si>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</si>
  <si>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</si>
  <si>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</si>
  <si>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</si>
  <si>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</si>
  <si>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</si>
  <si>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</si>
  <si>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</si>
  <si>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</si>
  <si>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</si>
  <si>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</si>
  <si>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</si>
  <si>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</si>
  <si>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</si>
  <si>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</si>
  <si>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</si>
  <si>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</si>
  <si>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</si>
  <si>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</si>
  <si>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</si>
  <si>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</si>
  <si>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</si>
  <si>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</si>
  <si>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</si>
  <si>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</si>
  <si>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</si>
  <si>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</si>
  <si>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</si>
  <si>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</si>
  <si>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</si>
  <si>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</si>
  <si>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</si>
  <si>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</si>
  <si>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</si>
  <si>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</si>
  <si>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</si>
  <si>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</si>
  <si>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</si>
  <si>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</si>
  <si>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</si>
  <si>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</si>
  <si>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</si>
  <si>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</si>
  <si>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</si>
  <si>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</si>
  <si>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</si>
  <si>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</si>
  <si>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</si>
  <si>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</si>
  <si>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</si>
  <si>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</si>
  <si>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</si>
  <si>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</si>
  <si>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</si>
  <si>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</si>
  <si>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</si>
  <si>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</si>
  <si>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</si>
  <si>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</si>
  <si>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</si>
  <si>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</si>
  <si>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</si>
  <si>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</si>
  <si>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</si>
  <si>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</si>
  <si>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</si>
  <si>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</si>
  <si>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</si>
  <si>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</si>
  <si>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</si>
  <si>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</si>
  <si>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</si>
  <si>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</si>
  <si>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</si>
  <si>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</si>
  <si>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</si>
  <si>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</si>
  <si>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</si>
  <si>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</si>
  <si>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</si>
  <si>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</si>
  <si>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</si>
  <si>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</si>
  <si>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</si>
  <si>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</si>
  <si>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</si>
  <si>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</si>
  <si>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</si>
  <si>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</si>
  <si>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</si>
  <si>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</si>
  <si>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</si>
  <si>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</si>
  <si>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</si>
  <si>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</si>
  <si>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</si>
  <si>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</si>
  <si>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</si>
  <si>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</si>
  <si>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</si>
  <si>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</si>
  <si>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</si>
  <si>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</si>
  <si>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</si>
  <si>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</si>
  <si>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</si>
  <si>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</si>
  <si>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</si>
  <si>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</si>
  <si>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</si>
  <si>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</si>
  <si>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</si>
  <si>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</si>
  <si>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</si>
  <si>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</si>
  <si>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</si>
  <si>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</si>
  <si>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</si>
  <si>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</si>
  <si>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</si>
  <si>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</si>
  <si>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</si>
  <si>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</si>
  <si>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</si>
  <si>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</si>
  <si>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</si>
  <si>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</si>
  <si>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</si>
  <si>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</si>
  <si>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</si>
  <si>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</si>
  <si>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</si>
  <si>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</si>
  <si>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</si>
  <si>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</si>
  <si>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</si>
  <si>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</si>
  <si>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</si>
  <si>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</si>
  <si>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</si>
  <si>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</si>
  <si>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</si>
  <si>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</si>
  <si>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</si>
  <si>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</si>
  <si>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</si>
  <si>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</si>
  <si>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</si>
  <si>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</si>
  <si>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</si>
  <si>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</si>
  <si>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</si>
  <si>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</si>
  <si>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</si>
  <si>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</si>
  <si>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</si>
  <si>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</si>
  <si>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</si>
  <si>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</si>
  <si>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</si>
  <si>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</si>
  <si>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</si>
  <si>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</si>
  <si>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</si>
  <si>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</si>
  <si>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</si>
  <si>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</si>
  <si>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</si>
  <si>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</si>
  <si>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</si>
  <si>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</si>
  <si>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</si>
  <si>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</si>
  <si>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</si>
  <si>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</si>
  <si>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</si>
  <si>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</si>
  <si>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</si>
  <si>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</si>
  <si>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</si>
  <si>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</si>
  <si>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</si>
  <si>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</si>
  <si>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</si>
  <si>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</si>
  <si>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</si>
  <si>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</si>
  <si>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</si>
  <si>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</si>
  <si>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</si>
  <si>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</si>
  <si>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</si>
  <si>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</si>
  <si>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</si>
  <si>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</si>
  <si>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</si>
  <si>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</si>
  <si>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</si>
  <si>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</si>
  <si>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</si>
  <si>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</si>
  <si>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</si>
  <si>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</si>
  <si>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</si>
  <si>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</si>
  <si>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</si>
  <si>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</si>
  <si>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</si>
  <si>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</si>
  <si>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</si>
  <si>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</si>
  <si>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</si>
  <si>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</si>
  <si>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</si>
  <si>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</si>
  <si>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</si>
  <si>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</si>
  <si>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</si>
  <si>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</si>
  <si>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</si>
  <si>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</si>
  <si>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</si>
  <si>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</si>
  <si>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</si>
  <si>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</si>
  <si>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</si>
  <si>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</si>
  <si>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</si>
  <si>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</si>
  <si>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</si>
  <si>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</si>
  <si>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</si>
  <si>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</si>
  <si>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</si>
  <si>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</si>
  <si>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</si>
  <si>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</si>
  <si>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</si>
  <si>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</si>
  <si>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</si>
  <si>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</si>
  <si>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</si>
  <si>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</si>
  <si>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</si>
  <si>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</si>
  <si>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</si>
  <si>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</si>
  <si>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</si>
  <si>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</si>
  <si>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</si>
  <si>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</si>
  <si>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</si>
  <si>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</si>
  <si>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</si>
  <si>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</si>
  <si>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</si>
  <si>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</si>
  <si>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</si>
  <si>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</si>
  <si>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</si>
  <si>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</si>
  <si>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</si>
  <si>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</si>
  <si>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</si>
  <si>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</si>
  <si>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</si>
  <si>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</si>
  <si>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</si>
  <si>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</si>
  <si>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</si>
  <si>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</si>
  <si>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</si>
  <si>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</si>
  <si>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</si>
  <si>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</si>
  <si>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</si>
  <si>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</si>
  <si>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</si>
  <si>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</si>
  <si>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</si>
  <si>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</si>
  <si>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</si>
  <si>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</si>
  <si>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</si>
  <si>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</si>
  <si>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</si>
  <si>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</si>
  <si>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</si>
  <si>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</si>
  <si>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</si>
  <si>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</si>
  <si>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</si>
  <si>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</si>
  <si>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</si>
  <si>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</si>
  <si>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</si>
  <si>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</si>
  <si>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</si>
  <si>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</si>
  <si>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</si>
  <si>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</si>
  <si>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</si>
  <si>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</si>
  <si>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</si>
  <si>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</si>
  <si>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</si>
  <si>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</si>
  <si>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</si>
  <si>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</si>
  <si>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</si>
  <si>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</si>
  <si>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</si>
  <si>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</si>
  <si>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</si>
  <si>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</si>
  <si>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</si>
  <si>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</si>
  <si>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</si>
  <si>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</si>
  <si>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</si>
  <si>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</si>
  <si>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</si>
  <si>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</si>
  <si>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</si>
  <si>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</si>
  <si>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</si>
  <si>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</si>
  <si>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</si>
  <si>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</si>
  <si>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</si>
  <si>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</si>
  <si>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</si>
  <si>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</si>
  <si>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</si>
  <si>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</si>
  <si>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</si>
  <si>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</si>
  <si>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</si>
  <si>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</si>
  <si>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</si>
  <si>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</si>
  <si>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</si>
  <si>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</si>
  <si>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</si>
  <si>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</si>
  <si>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</si>
  <si>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</si>
  <si>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</si>
  <si>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</si>
  <si>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</si>
  <si>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</si>
  <si>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</si>
  <si>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</si>
  <si>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</si>
  <si>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</si>
  <si>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</si>
  <si>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</si>
  <si>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</si>
  <si>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</si>
  <si>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</si>
  <si>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</si>
  <si>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</si>
  <si>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</si>
  <si>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</si>
  <si>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</si>
  <si>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</si>
  <si>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</si>
  <si>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</si>
  <si>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</si>
  <si>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</si>
  <si>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</si>
  <si>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</si>
  <si>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</si>
  <si>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</si>
  <si>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</si>
  <si>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</si>
  <si>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</si>
  <si>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</si>
  <si>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</si>
  <si>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</si>
  <si>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</si>
  <si>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</si>
  <si>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</si>
  <si>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</si>
  <si>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</si>
  <si>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</si>
  <si>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</si>
  <si>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</si>
  <si>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</si>
  <si>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</si>
  <si>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</si>
  <si>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</si>
  <si>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</si>
  <si>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</si>
  <si>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</si>
  <si>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</si>
  <si>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</si>
  <si>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</si>
  <si>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</si>
  <si>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</si>
  <si>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</si>
  <si>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</si>
  <si>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</si>
  <si>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</si>
  <si>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</si>
  <si>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</si>
  <si>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</si>
  <si>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</si>
  <si>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</si>
  <si>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</si>
  <si>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</si>
  <si>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</si>
  <si>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</si>
  <si>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</si>
  <si>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</si>
  <si>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</si>
  <si>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</si>
  <si>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</si>
  <si>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</si>
  <si>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</si>
  <si>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</si>
  <si>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</si>
  <si>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</si>
  <si>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</si>
  <si>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</si>
  <si>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</si>
  <si>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</si>
  <si>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</si>
  <si>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</si>
  <si>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</si>
  <si>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</si>
  <si>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</si>
  <si>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</si>
  <si>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</si>
  <si>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</si>
  <si>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</si>
  <si>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</si>
  <si>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</si>
  <si>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</si>
  <si>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</si>
  <si>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</si>
  <si>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</si>
  <si>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</si>
  <si>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</si>
  <si>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</si>
  <si>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</si>
  <si>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</si>
  <si>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</si>
  <si>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</si>
  <si>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</si>
  <si>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</si>
  <si>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</si>
  <si>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</si>
  <si>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</si>
  <si>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</si>
  <si>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</si>
  <si>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</si>
  <si>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</si>
  <si>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</si>
  <si>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</si>
  <si>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</si>
  <si>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</si>
  <si>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</si>
  <si>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</si>
  <si>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</si>
  <si>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</si>
  <si>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</si>
  <si>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</si>
  <si>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</si>
  <si>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</si>
  <si>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</si>
  <si>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</si>
  <si>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</si>
  <si>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</si>
  <si>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</si>
  <si>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</si>
  <si>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</si>
  <si>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</si>
  <si>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</si>
  <si>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</si>
  <si>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</si>
  <si>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</si>
  <si>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</si>
  <si>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</si>
  <si>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</si>
  <si>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</si>
  <si>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</si>
  <si>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</si>
  <si>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</si>
  <si>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</si>
  <si>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</si>
  <si>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</si>
  <si>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</si>
  <si>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</si>
  <si>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</si>
  <si>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</si>
  <si>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</si>
  <si>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</si>
  <si>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</si>
  <si>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</si>
  <si>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</si>
  <si>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</si>
  <si>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</si>
  <si>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</si>
  <si>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</si>
  <si>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</si>
  <si>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</si>
  <si>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</si>
  <si>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</si>
  <si>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</si>
  <si>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</si>
  <si>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</si>
  <si>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</si>
  <si>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</si>
  <si>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</si>
  <si>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</si>
  <si>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</si>
  <si>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</si>
  <si>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</si>
  <si>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</si>
  <si>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</si>
  <si>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</si>
  <si>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</si>
  <si>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</si>
  <si>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</si>
  <si>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</si>
  <si>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</si>
  <si>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</si>
  <si>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</si>
  <si>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</si>
  <si>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</si>
  <si>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</si>
  <si>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</si>
  <si>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</si>
  <si>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</si>
  <si>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</si>
  <si>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</si>
  <si>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</si>
  <si>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</si>
  <si>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</si>
  <si>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</si>
  <si>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</si>
  <si>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</si>
  <si>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</si>
  <si>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</si>
  <si>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</si>
  <si>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</si>
  <si>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</si>
  <si>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</si>
  <si>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</si>
  <si>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</si>
  <si>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</si>
  <si>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</si>
  <si>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</si>
  <si>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</si>
  <si>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</si>
  <si>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</si>
  <si>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</si>
  <si>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</si>
  <si>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</si>
  <si>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</si>
  <si>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</si>
  <si>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</si>
  <si>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</si>
  <si>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</si>
  <si>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</si>
  <si>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</si>
  <si>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</si>
  <si>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</si>
  <si>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</si>
  <si>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</si>
  <si>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</si>
  <si>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</si>
  <si>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</si>
  <si>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</si>
  <si>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</si>
  <si>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</si>
  <si>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</si>
  <si>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</si>
  <si>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</si>
  <si>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</si>
  <si>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</si>
  <si>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</si>
  <si>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</si>
  <si>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</si>
  <si>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</si>
  <si>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</si>
  <si>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</si>
  <si>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</si>
  <si>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</si>
  <si>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</si>
  <si>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</si>
  <si>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</si>
  <si>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</si>
  <si>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</si>
  <si>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</si>
  <si>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</si>
  <si>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</si>
  <si>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</si>
  <si>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</si>
  <si>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</si>
  <si>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</si>
  <si>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</si>
  <si>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</si>
  <si>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</si>
  <si>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</si>
  <si>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</si>
  <si>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</si>
  <si>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</si>
  <si>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</si>
  <si>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</si>
  <si>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</si>
  <si>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</si>
  <si>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</si>
  <si>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</si>
  <si>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</si>
  <si>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</si>
  <si>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</si>
  <si>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</si>
  <si>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</si>
  <si>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</si>
  <si>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</si>
  <si>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</si>
  <si>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</si>
  <si>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</si>
  <si>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</si>
  <si>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</si>
  <si>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</si>
  <si>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</si>
  <si>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</si>
  <si>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</si>
  <si>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</si>
  <si>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</si>
  <si>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</si>
  <si>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</si>
  <si>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</si>
  <si>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</si>
  <si>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</si>
  <si>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</si>
  <si>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</si>
  <si>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</si>
  <si>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</si>
  <si>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</si>
  <si>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</si>
  <si>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</si>
  <si>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</si>
  <si>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</si>
  <si>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</si>
  <si>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</si>
  <si>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</si>
  <si>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</si>
  <si>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</si>
  <si>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</si>
  <si>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</si>
  <si>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</si>
  <si>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</si>
  <si>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</si>
  <si>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</si>
  <si>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</si>
  <si>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</si>
  <si>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</si>
  <si>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</si>
  <si>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</si>
  <si>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</si>
  <si>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</si>
  <si>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</si>
  <si>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</si>
  <si>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</si>
  <si>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</si>
  <si>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</si>
  <si>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</si>
  <si>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</si>
  <si>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</si>
  <si>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</si>
  <si>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</si>
  <si>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</si>
  <si>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</si>
  <si>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</si>
  <si>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</si>
  <si>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</si>
  <si>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</si>
  <si>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</si>
  <si>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</si>
  <si>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</si>
  <si>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</si>
  <si>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</si>
  <si>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</si>
  <si>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</si>
  <si>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</si>
  <si>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</si>
  <si>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</si>
  <si>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</si>
  <si>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</si>
  <si>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</si>
  <si>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</si>
  <si>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</si>
  <si>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</si>
  <si>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</si>
  <si>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</si>
  <si>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</si>
  <si>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</si>
  <si>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</si>
  <si>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</si>
  <si>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</si>
  <si>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</si>
  <si>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</si>
  <si>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</si>
  <si>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</si>
  <si>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</si>
  <si>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</si>
  <si>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</si>
  <si>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</si>
  <si>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</si>
  <si>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</si>
  <si>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</si>
  <si>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</si>
  <si>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</si>
  <si>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</si>
  <si>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</si>
  <si>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</si>
  <si>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</si>
  <si>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</si>
  <si>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</si>
  <si>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</si>
  <si>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</si>
  <si>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</si>
  <si>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</si>
  <si>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</si>
  <si>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</si>
  <si>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</si>
  <si>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</si>
  <si>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</si>
  <si>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</si>
  <si>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</si>
  <si>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</si>
  <si>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</si>
  <si>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</si>
  <si>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</si>
  <si>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</si>
  <si>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</si>
  <si>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</si>
  <si>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</si>
  <si>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</si>
  <si>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</si>
  <si>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</si>
  <si>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</si>
  <si>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</si>
  <si>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</si>
  <si>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</si>
  <si>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</si>
  <si>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</si>
  <si>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</si>
  <si>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</si>
  <si>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</si>
  <si>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</si>
  <si>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</si>
  <si>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</si>
  <si>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</si>
  <si>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</si>
  <si>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</si>
  <si>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</si>
  <si>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</si>
  <si>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</si>
  <si>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</si>
  <si>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</si>
  <si>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</si>
  <si>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</si>
  <si>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</si>
  <si>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</si>
  <si>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</si>
  <si>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</si>
  <si>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</si>
  <si>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</si>
  <si>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</si>
  <si>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</si>
  <si>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</si>
  <si>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</si>
  <si>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</si>
  <si>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</si>
  <si>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</si>
  <si>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</si>
  <si>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</si>
  <si>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</si>
  <si>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</si>
  <si>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</si>
  <si>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</si>
  <si>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</si>
  <si>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</si>
  <si>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</si>
  <si>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</si>
  <si>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</si>
  <si>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</si>
  <si>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</si>
  <si>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</si>
  <si>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</si>
  <si>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</si>
  <si>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</si>
  <si>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</si>
  <si>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</si>
  <si>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</si>
  <si>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</si>
  <si>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</si>
  <si>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</si>
  <si>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</si>
  <si>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</si>
  <si>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</si>
  <si>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</si>
  <si>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</si>
  <si>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</si>
  <si>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</si>
  <si>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</si>
  <si>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</si>
  <si>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</si>
  <si>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</si>
  <si>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</si>
  <si>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</si>
  <si>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</si>
  <si>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</si>
  <si>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</si>
  <si>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</si>
  <si>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</si>
  <si>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</si>
  <si>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</si>
  <si>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</si>
  <si>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</si>
  <si>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</si>
  <si>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</si>
  <si>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</si>
  <si>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</si>
  <si>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</si>
  <si>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</si>
  <si>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</si>
  <si>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</si>
  <si>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</si>
  <si>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</si>
  <si>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</si>
  <si>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</si>
  <si>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</si>
  <si>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</si>
  <si>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</si>
  <si>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</si>
  <si>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</si>
  <si>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</si>
  <si>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</si>
  <si>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</si>
  <si>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</si>
  <si>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</si>
  <si>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</si>
  <si>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</si>
  <si>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</si>
  <si>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</si>
  <si>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</si>
  <si>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</si>
  <si>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</si>
  <si>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</si>
  <si>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</si>
  <si>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</si>
  <si>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</si>
  <si>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</si>
  <si>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</si>
  <si>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</si>
  <si>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</si>
  <si>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</si>
  <si>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</si>
  <si>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</si>
  <si>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</si>
  <si>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</si>
  <si>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</si>
  <si>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</si>
  <si>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</si>
  <si>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</si>
  <si>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</si>
  <si>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</si>
  <si>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</si>
  <si>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</si>
  <si>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</si>
  <si>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</si>
  <si>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</si>
  <si>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</si>
  <si>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</si>
  <si>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</si>
  <si>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</si>
  <si>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</si>
  <si>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</si>
  <si>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</si>
  <si>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</si>
  <si>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</si>
  <si>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</si>
  <si>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</si>
  <si>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</si>
  <si>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</si>
  <si>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</si>
  <si>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</si>
  <si>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</si>
  <si>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</si>
  <si>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</si>
  <si>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</si>
  <si>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</si>
  <si>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</si>
  <si>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</si>
  <si>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</si>
  <si>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</si>
  <si>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</si>
  <si>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</si>
  <si>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</si>
  <si>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</si>
  <si>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</si>
  <si>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</si>
  <si>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</si>
  <si>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</si>
  <si>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</si>
  <si>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</si>
  <si>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</si>
  <si>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</si>
  <si>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</si>
  <si>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</si>
  <si>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</si>
  <si>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</si>
  <si>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</si>
  <si>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</si>
  <si>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</si>
  <si>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</si>
  <si>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</si>
  <si>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</si>
  <si>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</si>
  <si>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</si>
  <si>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</si>
  <si>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</si>
  <si>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</si>
  <si>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</si>
  <si>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</si>
  <si>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</si>
  <si>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</si>
  <si>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</si>
  <si>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</si>
  <si>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</si>
  <si>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</si>
  <si>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</si>
  <si>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</si>
  <si>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</si>
  <si>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</si>
  <si>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</si>
  <si>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</si>
  <si>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</si>
  <si>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</si>
  <si>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</si>
  <si>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</si>
  <si>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</si>
  <si>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</si>
  <si>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</si>
  <si>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</si>
  <si>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</si>
  <si>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</si>
  <si>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</si>
  <si>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</si>
  <si>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</si>
  <si>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</si>
  <si>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</si>
  <si>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</si>
  <si>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</si>
  <si>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</si>
  <si>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</si>
  <si>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</si>
  <si>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</si>
  <si>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</si>
  <si>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</si>
  <si>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</si>
  <si>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</si>
  <si>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</si>
  <si>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</si>
  <si>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</si>
  <si>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</si>
  <si>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</si>
  <si>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</si>
  <si>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</si>
  <si>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</si>
  <si>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</si>
  <si>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</si>
  <si>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</si>
  <si>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</si>
  <si>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</si>
  <si>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</si>
  <si>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</si>
  <si>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</si>
  <si>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</si>
  <si>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</si>
  <si>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</si>
  <si>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</si>
  <si>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</si>
  <si>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</si>
  <si>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</si>
  <si>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</si>
  <si>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</si>
  <si>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</si>
  <si>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</si>
  <si>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</si>
  <si>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</si>
  <si>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</si>
  <si>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</si>
  <si>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</si>
  <si>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</si>
  <si>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</si>
  <si>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</si>
  <si>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</si>
  <si>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</si>
  <si>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</si>
  <si>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</si>
  <si>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</si>
  <si>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</si>
  <si>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</si>
  <si>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</si>
  <si>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</si>
  <si>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</si>
  <si>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</si>
  <si>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</si>
  <si>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</si>
  <si>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</si>
  <si>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</si>
  <si>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</si>
  <si>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</si>
  <si>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</si>
  <si>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</si>
  <si>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</si>
  <si>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</si>
  <si>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</si>
  <si>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</si>
  <si>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</si>
  <si>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</si>
  <si>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</si>
  <si>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</si>
  <si>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</si>
  <si>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</si>
  <si>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</si>
  <si>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</si>
  <si>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</si>
  <si>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</si>
  <si>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</si>
  <si>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</si>
  <si>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</si>
  <si>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</si>
  <si>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</si>
  <si>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</si>
  <si>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</si>
  <si>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</si>
  <si>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</si>
  <si>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</si>
  <si>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</si>
  <si>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</si>
  <si>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</si>
  <si>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</si>
  <si>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</si>
  <si>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</si>
  <si>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</si>
  <si>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</si>
  <si>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</si>
  <si>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</si>
  <si>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</si>
  <si>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</si>
  <si>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</si>
  <si>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</si>
  <si>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</si>
  <si>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</si>
  <si>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</si>
  <si>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</si>
  <si>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</si>
  <si>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</si>
  <si>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</si>
  <si>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</si>
  <si>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</si>
  <si>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</si>
  <si>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</si>
  <si>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</si>
  <si>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</si>
  <si>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</si>
  <si>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</si>
  <si>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</si>
  <si>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</si>
  <si>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</si>
  <si>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</si>
  <si>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</si>
  <si>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</si>
  <si>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</si>
  <si>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</si>
  <si>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</si>
  <si>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</si>
  <si>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</si>
  <si>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</si>
  <si>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</si>
  <si>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</si>
  <si>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</si>
  <si>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</si>
  <si>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</si>
  <si>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</si>
  <si>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</si>
  <si>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</si>
  <si>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</si>
  <si>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</si>
  <si>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</si>
  <si>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</si>
  <si>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</si>
  <si>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</si>
  <si>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</si>
  <si>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</si>
  <si>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</si>
  <si>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</si>
  <si>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</si>
  <si>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</si>
  <si>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</si>
  <si>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</si>
  <si>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</si>
  <si>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</si>
  <si>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</si>
  <si>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</si>
  <si>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</si>
  <si>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</si>
  <si>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</si>
  <si>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</si>
  <si>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</si>
  <si>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</si>
  <si>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</si>
  <si>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</si>
  <si>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</si>
  <si>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</si>
  <si>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</si>
  <si>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</si>
  <si>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</si>
  <si>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</si>
  <si>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</si>
  <si>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</si>
  <si>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</si>
  <si>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</si>
  <si>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</si>
  <si>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</si>
  <si>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</si>
  <si>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</si>
  <si>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</si>
  <si>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</si>
  <si>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</si>
  <si>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</si>
  <si>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</si>
  <si>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</si>
  <si>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</si>
  <si>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</si>
  <si>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</si>
  <si>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</si>
  <si>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</si>
  <si>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</si>
  <si>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</si>
  <si>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</si>
  <si>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</si>
  <si>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</si>
  <si>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</si>
  <si>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</si>
  <si>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</si>
  <si>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</si>
  <si>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</si>
  <si>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</si>
  <si>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</si>
  <si>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</si>
  <si>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</si>
  <si>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</si>
  <si>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</si>
  <si>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</si>
  <si>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</si>
  <si>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</si>
  <si>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</si>
  <si>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</si>
  <si>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</si>
  <si>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</si>
  <si>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</si>
  <si>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</si>
  <si>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</si>
  <si>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</si>
  <si>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</si>
  <si>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</si>
  <si>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</si>
  <si>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</si>
  <si>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</si>
  <si>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</si>
  <si>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</si>
  <si>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</si>
  <si>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</si>
  <si>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</si>
  <si>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</si>
  <si>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</si>
  <si>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</si>
  <si>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</si>
  <si>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</si>
  <si>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</si>
  <si>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</si>
  <si>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</si>
  <si>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</si>
  <si>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</si>
  <si>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</si>
  <si>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</si>
  <si>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</si>
  <si>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</si>
  <si>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</si>
  <si>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</si>
  <si>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</si>
  <si>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</si>
  <si>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</si>
  <si>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</si>
  <si>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</si>
  <si>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</si>
  <si>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</si>
  <si>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</si>
  <si>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</si>
  <si>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</si>
  <si>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</si>
  <si>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</si>
  <si>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</si>
  <si>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</si>
  <si>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</si>
  <si>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</si>
  <si>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</si>
  <si>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</si>
  <si>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</si>
  <si>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</si>
  <si>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</si>
  <si>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</si>
  <si>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</si>
  <si>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</si>
  <si>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</si>
  <si>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</si>
  <si>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</si>
  <si>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</si>
  <si>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</si>
  <si>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</si>
  <si>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</si>
  <si>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</si>
  <si>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</si>
  <si>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</si>
  <si>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</si>
  <si>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</si>
  <si>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</si>
  <si>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</si>
  <si>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</si>
  <si>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</si>
  <si>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</si>
  <si>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</si>
  <si>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</si>
  <si>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</si>
  <si>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</si>
  <si>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</si>
  <si>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</si>
  <si>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</si>
  <si>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</si>
  <si>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</si>
  <si>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</si>
  <si>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</si>
  <si>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</si>
  <si>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</si>
  <si>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</si>
  <si>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</si>
  <si>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</si>
  <si>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</si>
  <si>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</si>
  <si>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</si>
  <si>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</si>
  <si>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</si>
  <si>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</si>
  <si>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</si>
  <si>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</si>
  <si>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</si>
  <si>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</si>
  <si>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</si>
  <si>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</si>
  <si>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</si>
  <si>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</si>
  <si>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</si>
  <si>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</si>
  <si>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</si>
  <si>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</si>
  <si>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</si>
  <si>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</si>
  <si>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</si>
  <si>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</si>
  <si>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</si>
  <si>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</si>
  <si>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</si>
  <si>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</si>
  <si>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</si>
  <si>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</si>
  <si>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</si>
  <si>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</si>
  <si>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</si>
  <si>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</si>
  <si>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</si>
  <si>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</si>
  <si>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</si>
  <si>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</si>
  <si>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</si>
  <si>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</si>
  <si>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</si>
  <si>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</si>
  <si>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</si>
  <si>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</si>
  <si>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</si>
  <si>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</si>
  <si>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</si>
  <si>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</si>
  <si>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</si>
  <si>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</si>
  <si>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</si>
  <si>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</si>
  <si>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</si>
  <si>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</si>
  <si>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</si>
  <si>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</si>
  <si>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</si>
  <si>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</si>
  <si>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</si>
  <si>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</si>
  <si>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</si>
  <si>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</si>
  <si>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</si>
  <si>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</si>
  <si>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</si>
  <si>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</si>
  <si>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</si>
  <si>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</si>
  <si>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</si>
  <si>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</si>
  <si>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</si>
  <si>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</si>
  <si>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</si>
  <si>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</si>
  <si>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</si>
  <si>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</si>
  <si>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</si>
  <si>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</si>
  <si>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</si>
  <si>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</si>
  <si>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</si>
  <si>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</si>
  <si>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</si>
  <si>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</si>
  <si>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</si>
  <si>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</si>
  <si>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</si>
  <si>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</si>
  <si>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</si>
  <si>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</si>
  <si>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</si>
  <si>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</si>
  <si>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</si>
  <si>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</si>
  <si>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</si>
  <si>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</si>
  <si>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</si>
  <si>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</si>
  <si>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</si>
  <si>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</si>
  <si>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</si>
  <si>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</si>
  <si>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</si>
  <si>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</si>
  <si>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</si>
  <si>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</si>
  <si>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</si>
  <si>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</si>
  <si>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</si>
  <si>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</si>
  <si>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</si>
  <si>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</si>
  <si>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</si>
  <si>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</si>
  <si>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</si>
  <si>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</si>
  <si>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</si>
  <si>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</si>
  <si>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</si>
  <si>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</si>
  <si>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</si>
  <si>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</si>
  <si>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</si>
  <si>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</si>
  <si>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</si>
  <si>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</si>
  <si>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</si>
  <si>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</si>
  <si>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</si>
  <si>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</si>
  <si>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</si>
  <si>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</si>
  <si>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</si>
  <si>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</si>
  <si>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</si>
  <si>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</si>
  <si>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</si>
  <si>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</si>
  <si>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</si>
  <si>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</si>
  <si>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</si>
  <si>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</si>
  <si>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</si>
  <si>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</si>
  <si>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</si>
  <si>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</si>
  <si>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</si>
  <si>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</si>
  <si>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</si>
  <si>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</si>
  <si>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</si>
  <si>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</si>
  <si>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</si>
  <si>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</si>
  <si>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</si>
  <si>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</si>
  <si>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</si>
  <si>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</si>
  <si>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</si>
  <si>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</si>
  <si>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</si>
  <si>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</si>
  <si>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</si>
  <si>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</si>
  <si>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</si>
  <si>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</si>
  <si>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</si>
  <si>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</si>
  <si>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</si>
  <si>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</si>
  <si>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</si>
  <si>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</si>
  <si>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</si>
  <si>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</si>
  <si>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</si>
  <si>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</si>
  <si>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</si>
  <si>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</si>
  <si>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</si>
  <si>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</si>
  <si>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</si>
  <si>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</si>
  <si>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</si>
  <si>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</si>
  <si>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</si>
  <si>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</si>
  <si>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</si>
  <si>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</si>
  <si>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</si>
  <si>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</si>
  <si>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</si>
  <si>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</si>
  <si>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</si>
  <si>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</si>
  <si>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</si>
  <si>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</si>
  <si>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</si>
  <si>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</si>
  <si>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</si>
  <si>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</si>
  <si>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</si>
  <si>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</si>
  <si>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</si>
  <si>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</si>
  <si>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</si>
  <si>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</si>
  <si>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</si>
  <si>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</si>
  <si>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</si>
  <si>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</si>
  <si>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</si>
  <si>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</si>
  <si>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</si>
  <si>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</si>
  <si>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</si>
  <si>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</si>
  <si>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</si>
  <si>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</si>
  <si>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</si>
  <si>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</si>
  <si>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</si>
  <si>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</si>
  <si>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</si>
  <si>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</si>
  <si>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</si>
  <si>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</si>
  <si>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</si>
  <si>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</si>
  <si>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</si>
  <si>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</si>
  <si>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</si>
  <si>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</si>
  <si>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</si>
  <si>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</si>
  <si>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</si>
  <si>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</si>
  <si>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</si>
  <si>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</si>
  <si>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</si>
  <si>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</si>
  <si>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</si>
  <si>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</si>
  <si>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</si>
  <si>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</si>
  <si>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</si>
  <si>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</si>
  <si>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</si>
  <si>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</si>
  <si>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</si>
  <si>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</si>
  <si>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</si>
  <si>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</si>
  <si>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</si>
  <si>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</si>
  <si>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</si>
  <si>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</si>
  <si>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</si>
  <si>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</si>
  <si>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</si>
  <si>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</si>
  <si>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</si>
  <si>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</si>
  <si>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</si>
  <si>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</si>
  <si>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</si>
  <si>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</si>
  <si>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</si>
  <si>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</si>
  <si>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</si>
  <si>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</si>
  <si>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</si>
  <si>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</si>
  <si>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</si>
  <si>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</si>
  <si>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</si>
  <si>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</si>
  <si>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</si>
  <si>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</si>
  <si>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</si>
  <si>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</si>
  <si>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</si>
  <si>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</si>
  <si>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</si>
  <si>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</si>
  <si>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</si>
  <si>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</si>
  <si>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</si>
  <si>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</si>
  <si>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</si>
  <si>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</si>
  <si>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</si>
  <si>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</si>
  <si>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</si>
  <si>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</si>
  <si>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</si>
  <si>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</si>
  <si>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</si>
  <si>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</si>
  <si>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</si>
  <si>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</si>
  <si>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</si>
  <si>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</si>
  <si>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</si>
  <si>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</si>
  <si>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</si>
  <si>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</si>
  <si>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</si>
  <si>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</si>
  <si>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</si>
  <si>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</si>
  <si>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</si>
  <si>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</si>
  <si>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</si>
  <si>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</si>
  <si>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</si>
  <si>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</si>
  <si>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</si>
  <si>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</si>
  <si>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</si>
  <si>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</si>
  <si>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</si>
  <si>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</si>
  <si>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</si>
  <si>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</si>
  <si>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</si>
  <si>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</si>
  <si>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</si>
  <si>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</si>
  <si>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</si>
  <si>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</si>
  <si>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</si>
  <si>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</si>
  <si>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</si>
  <si>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</si>
  <si>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</si>
  <si>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</si>
  <si>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</si>
  <si>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</si>
  <si>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</si>
  <si>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</si>
  <si>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</si>
  <si>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</si>
  <si>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</si>
  <si>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</si>
  <si>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</si>
  <si>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</si>
  <si>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</si>
  <si>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</si>
  <si>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</si>
  <si>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</si>
  <si>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</si>
  <si>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</si>
  <si>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</si>
  <si>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</si>
  <si>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</si>
  <si>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</si>
  <si>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</si>
  <si>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</si>
  <si>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</si>
  <si>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</si>
  <si>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</si>
  <si>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</si>
  <si>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</si>
  <si>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</si>
  <si>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</si>
  <si>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</si>
  <si>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</si>
  <si>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</si>
  <si>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</si>
  <si>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</si>
  <si>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</si>
  <si>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</si>
  <si>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</si>
  <si>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</si>
  <si>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</si>
  <si>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</si>
  <si>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</si>
  <si>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</si>
  <si>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</si>
  <si>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</si>
  <si>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</si>
  <si>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</si>
  <si>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</si>
  <si>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</si>
  <si>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</si>
  <si>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</si>
  <si>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</si>
  <si>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</si>
  <si>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</si>
  <si>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</si>
  <si>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</si>
  <si>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</si>
  <si>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</si>
  <si>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</si>
  <si>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</si>
  <si>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</si>
  <si>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</si>
  <si>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</si>
  <si>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</si>
  <si>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</si>
  <si>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</si>
  <si>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</si>
  <si>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</si>
  <si>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</si>
  <si>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</si>
  <si>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</si>
  <si>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</si>
  <si>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</si>
  <si>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</si>
  <si>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</si>
  <si>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</si>
  <si>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</si>
  <si>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</si>
  <si>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</si>
  <si>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</si>
  <si>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</si>
  <si>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</si>
  <si>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</si>
  <si>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</si>
  <si>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</si>
  <si>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</si>
  <si>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</si>
  <si>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</si>
  <si>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</si>
  <si>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</si>
  <si>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</si>
  <si>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</si>
  <si>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</si>
  <si>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</si>
  <si>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</si>
  <si>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</si>
  <si>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</si>
  <si>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</si>
  <si>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</si>
  <si>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</si>
  <si>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</si>
  <si>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</si>
  <si>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</si>
  <si>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</si>
  <si>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</si>
  <si>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</si>
  <si>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</si>
  <si>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</si>
  <si>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</si>
  <si>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</si>
  <si>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</si>
  <si>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</si>
  <si>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</si>
  <si>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</si>
  <si>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</si>
  <si>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</si>
  <si>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</si>
  <si>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</si>
  <si>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</si>
  <si>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</si>
  <si>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</si>
  <si>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</si>
  <si>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</si>
  <si>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</si>
  <si>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</si>
  <si>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</si>
  <si>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</si>
  <si>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</si>
  <si>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</si>
  <si>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</si>
  <si>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</si>
  <si>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</si>
  <si>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</si>
  <si>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</si>
  <si>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</si>
  <si>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</si>
  <si>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</si>
  <si>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</si>
  <si>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</si>
  <si>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</si>
  <si>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</si>
  <si>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</si>
  <si>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</si>
  <si>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</si>
  <si>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</si>
  <si>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</si>
  <si>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</si>
  <si>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</si>
  <si>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</si>
  <si>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</si>
  <si>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</si>
  <si>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</si>
  <si>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</si>
  <si>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</si>
  <si>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</si>
  <si>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</si>
  <si>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</si>
  <si>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</si>
  <si>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</si>
  <si>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</si>
  <si>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</si>
  <si>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</si>
  <si>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</si>
  <si>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</si>
  <si>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</si>
  <si>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</si>
  <si>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</si>
  <si>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</si>
  <si>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</si>
  <si>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</si>
  <si>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</si>
  <si>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</si>
  <si>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</si>
  <si>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</si>
  <si>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</si>
  <si>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</si>
  <si>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</si>
  <si>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</si>
  <si>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</si>
  <si>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</si>
  <si>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</si>
  <si>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</si>
  <si>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</si>
  <si>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</si>
  <si>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</si>
  <si>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</si>
  <si>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</si>
  <si>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</si>
  <si>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</si>
  <si>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</si>
  <si>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</si>
  <si>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</si>
  <si>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</si>
  <si>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</si>
  <si>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</si>
  <si>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</si>
  <si>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</si>
  <si>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</si>
  <si>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</si>
  <si>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</si>
  <si>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</si>
  <si>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</si>
  <si>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</si>
  <si>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</si>
  <si>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</si>
  <si>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</si>
  <si>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</si>
  <si>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</si>
  <si>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</si>
  <si>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</si>
  <si>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</si>
  <si>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</si>
  <si>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</si>
  <si>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</si>
  <si>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</si>
  <si>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</si>
  <si>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</si>
  <si>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</si>
  <si>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</si>
  <si>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</si>
  <si>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</si>
  <si>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</si>
  <si>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</si>
  <si>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</si>
  <si>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</si>
  <si>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</si>
  <si>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</si>
  <si>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</si>
  <si>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</si>
  <si>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</si>
  <si>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</si>
  <si>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</si>
  <si>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</si>
  <si>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</si>
  <si>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</si>
  <si>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</si>
  <si>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</si>
  <si>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</si>
  <si>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</si>
  <si>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</si>
  <si>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</si>
  <si>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</si>
  <si>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</si>
  <si>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</si>
  <si>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</si>
  <si>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</si>
  <si>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</si>
  <si>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</si>
  <si>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</si>
  <si>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</si>
  <si>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</si>
  <si>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</si>
  <si>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</si>
  <si>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</si>
  <si>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</si>
  <si>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</si>
  <si>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</si>
  <si>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</si>
  <si>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</si>
  <si>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</si>
  <si>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</si>
  <si>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</si>
  <si>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</si>
  <si>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</si>
  <si>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</si>
  <si>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</si>
  <si>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</si>
  <si>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</si>
  <si>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</si>
  <si>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</si>
  <si>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</si>
  <si>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</si>
  <si>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</si>
  <si>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</si>
  <si>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</si>
  <si>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</si>
  <si>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</si>
  <si>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</si>
  <si>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</si>
  <si>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</si>
  <si>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</si>
  <si>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</si>
  <si>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</si>
  <si>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</si>
  <si>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</si>
  <si>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</si>
  <si>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</si>
  <si>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</si>
  <si>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</si>
  <si>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</si>
  <si>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</si>
  <si>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</si>
  <si>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</si>
  <si>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</si>
  <si>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</si>
  <si>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</si>
  <si>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</si>
  <si>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</si>
  <si>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</si>
  <si>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</si>
  <si>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</si>
  <si>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</si>
  <si>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</si>
  <si>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</si>
  <si>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</si>
  <si>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</si>
  <si>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</si>
  <si>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</si>
  <si>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</si>
  <si>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</si>
  <si>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</si>
  <si>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</si>
  <si>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</si>
  <si>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</si>
  <si>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</si>
  <si>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</si>
  <si>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</si>
  <si>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</si>
  <si>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</si>
  <si>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</si>
  <si>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</si>
  <si>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</si>
  <si>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</si>
  <si>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</si>
  <si>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</si>
  <si>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</si>
  <si>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</si>
  <si>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</si>
  <si>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</si>
  <si>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</si>
  <si>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</si>
  <si>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</si>
  <si>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</si>
  <si>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</si>
  <si>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</si>
  <si>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</si>
  <si>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</si>
  <si>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</si>
  <si>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</si>
  <si>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</si>
  <si>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</si>
  <si>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</si>
  <si>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</si>
  <si>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</si>
  <si>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</si>
  <si>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</si>
  <si>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</si>
  <si>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</si>
  <si>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</si>
  <si>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</si>
  <si>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</si>
  <si>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</si>
  <si>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</si>
  <si>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</si>
  <si>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</si>
  <si>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</si>
  <si>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</si>
  <si>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</si>
  <si>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</si>
  <si>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</si>
  <si>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</si>
  <si>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</si>
  <si>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</si>
  <si>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</si>
  <si>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</si>
  <si>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</si>
  <si>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</si>
  <si>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</si>
  <si>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</si>
  <si>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</si>
  <si>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</si>
  <si>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</si>
  <si>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</si>
  <si>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</si>
  <si>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</si>
  <si>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</si>
  <si>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</si>
  <si>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</si>
  <si>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</si>
  <si>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</si>
  <si>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</si>
  <si>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</si>
  <si>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</si>
  <si>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</si>
  <si>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</si>
  <si>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</si>
  <si>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</si>
  <si>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</si>
  <si>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</si>
  <si>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</si>
  <si>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</si>
  <si>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</si>
  <si>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</si>
  <si>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</si>
  <si>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</si>
  <si>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</si>
  <si>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</si>
  <si>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</si>
  <si>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</si>
  <si>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</si>
  <si>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</si>
  <si>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</si>
  <si>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</si>
  <si>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</si>
  <si>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</si>
  <si>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</si>
  <si>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</si>
  <si>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</si>
  <si>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</si>
  <si>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</si>
  <si>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</si>
  <si>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</si>
  <si>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</si>
  <si>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</si>
  <si>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</si>
  <si>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</si>
  <si>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</si>
  <si>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</si>
  <si>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</si>
  <si>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</si>
  <si>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</si>
  <si>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</si>
  <si>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</si>
  <si>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</si>
  <si>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</si>
  <si>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</si>
  <si>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</si>
  <si>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</si>
  <si>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</si>
  <si>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</si>
  <si>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</si>
  <si>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</si>
  <si>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</si>
  <si>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</si>
  <si>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</si>
  <si>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</si>
  <si>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</si>
  <si>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</si>
  <si>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</si>
  <si>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</si>
  <si>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</si>
  <si>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</si>
  <si>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</si>
  <si>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</si>
  <si>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</si>
  <si>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</si>
  <si>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</si>
  <si>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</si>
  <si>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</si>
  <si>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</si>
  <si>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</si>
  <si>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</si>
  <si>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</si>
  <si>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</si>
  <si>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</si>
  <si>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</si>
  <si>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</si>
  <si>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</si>
  <si>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</si>
  <si>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</si>
  <si>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</si>
  <si>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</si>
  <si>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</si>
  <si>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</si>
  <si>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</si>
  <si>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</si>
  <si>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</si>
  <si>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</si>
  <si>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</si>
  <si>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</si>
  <si>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</si>
  <si>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</si>
  <si>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</si>
  <si>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</si>
  <si>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</si>
  <si>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</si>
  <si>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</si>
  <si>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</si>
  <si>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</si>
  <si>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</si>
  <si>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</si>
  <si>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</si>
  <si>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</si>
  <si>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</si>
  <si>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</si>
  <si>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</si>
  <si>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</si>
  <si>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</si>
  <si>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</si>
  <si>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</si>
  <si>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</si>
  <si>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</si>
  <si>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</si>
  <si>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</si>
  <si>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</si>
  <si>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</si>
  <si>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</si>
  <si>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</si>
  <si>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</si>
  <si>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</si>
  <si>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</si>
  <si>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</si>
  <si>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</si>
  <si>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</si>
  <si>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</si>
  <si>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</si>
  <si>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</si>
  <si>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</si>
  <si>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</si>
  <si>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</si>
  <si>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</si>
  <si>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</si>
  <si>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</si>
  <si>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</si>
  <si>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</si>
  <si>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</si>
  <si>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</si>
  <si>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</si>
  <si>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</si>
  <si>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</si>
  <si>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</si>
  <si>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</si>
  <si>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</si>
  <si>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</si>
  <si>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</si>
  <si>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</si>
  <si>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</si>
  <si>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</si>
  <si>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</si>
  <si>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</si>
  <si>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</si>
  <si>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</si>
  <si>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</si>
  <si>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</si>
  <si>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</si>
  <si>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</si>
  <si>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</si>
  <si>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</si>
  <si>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</si>
  <si>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</si>
  <si>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</si>
  <si>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</si>
  <si>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</si>
  <si>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</si>
  <si>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</si>
  <si>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</si>
  <si>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</si>
  <si>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</si>
  <si>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</si>
  <si>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</si>
  <si>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</si>
  <si>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</si>
  <si>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</si>
  <si>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</si>
  <si>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</si>
  <si>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</si>
  <si>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</si>
  <si>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</si>
  <si>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</si>
  <si>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</si>
  <si>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</si>
  <si>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</si>
  <si>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</si>
  <si>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</si>
  <si>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</si>
  <si>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</si>
  <si>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</si>
  <si>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</si>
  <si>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</si>
  <si>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</si>
  <si>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</si>
  <si>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</si>
  <si>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</si>
  <si>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</si>
  <si>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</si>
  <si>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</si>
  <si>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</si>
  <si>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</si>
  <si>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</si>
  <si>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</si>
  <si>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</si>
  <si>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</si>
  <si>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</si>
  <si>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</si>
  <si>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</si>
  <si>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</si>
  <si>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</si>
  <si>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</si>
  <si>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</si>
  <si>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</si>
  <si>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</si>
  <si>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</si>
  <si>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</si>
  <si>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</si>
  <si>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</si>
  <si>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</si>
  <si>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</si>
  <si>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</si>
  <si>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</si>
  <si>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</si>
  <si>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</si>
  <si>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</si>
  <si>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</si>
  <si>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</si>
  <si>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</si>
  <si>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</si>
  <si>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</si>
  <si>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</si>
  <si>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</si>
  <si>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</si>
  <si>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</si>
  <si>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</si>
  <si>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</si>
  <si>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</si>
  <si>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</si>
  <si>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</si>
  <si>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</si>
  <si>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</si>
  <si>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</si>
  <si>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</si>
  <si>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</si>
  <si>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</si>
  <si>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</si>
  <si>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</si>
  <si>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</si>
  <si>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</si>
  <si>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</si>
  <si>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</si>
  <si>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</si>
  <si>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</si>
  <si>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</si>
  <si>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</si>
  <si>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</si>
  <si>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</si>
  <si>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</si>
  <si>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</si>
  <si>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</si>
  <si>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</si>
  <si>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</si>
  <si>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</si>
  <si>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</si>
  <si>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</si>
  <si>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</si>
  <si>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</si>
  <si>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</si>
  <si>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</si>
  <si>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</si>
  <si>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</si>
  <si>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</si>
  <si>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</si>
  <si>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</si>
  <si>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</si>
  <si>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</si>
  <si>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</si>
  <si>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</si>
  <si>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</si>
  <si>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</si>
  <si>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</si>
  <si>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</si>
  <si>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</si>
  <si>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</si>
  <si>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</si>
  <si>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</si>
  <si>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</si>
  <si>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</si>
  <si>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</si>
  <si>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</si>
  <si>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</si>
  <si>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</si>
  <si>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</si>
  <si>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</si>
  <si>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</si>
  <si>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</si>
  <si>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</si>
  <si>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</si>
  <si>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</si>
  <si>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</si>
  <si>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</si>
  <si>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</si>
  <si>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</si>
  <si>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</si>
  <si>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</si>
  <si>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</si>
  <si>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</si>
  <si>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</si>
  <si>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</si>
  <si>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</si>
  <si>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</si>
  <si>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</si>
  <si>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</si>
  <si>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</si>
  <si>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</si>
  <si>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</si>
  <si>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</si>
  <si>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</si>
  <si>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</si>
  <si>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</si>
  <si>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</si>
  <si>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</si>
  <si>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</si>
  <si>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</si>
  <si>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</si>
  <si>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</si>
  <si>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</si>
  <si>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</si>
  <si>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</si>
  <si>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</si>
  <si>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</si>
  <si>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</si>
  <si>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</si>
  <si>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</si>
  <si>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</si>
  <si>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</si>
  <si>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</si>
  <si>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</si>
  <si>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</si>
  <si>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</si>
  <si>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</si>
  <si>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</si>
  <si>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</si>
  <si>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</si>
  <si>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</si>
  <si>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</si>
  <si>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</si>
  <si>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</si>
  <si>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</si>
  <si>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</si>
  <si>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</si>
  <si>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</si>
  <si>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</si>
  <si>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</si>
  <si>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</si>
  <si>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</si>
  <si>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</si>
  <si>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</si>
  <si>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</si>
  <si>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</si>
  <si>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</si>
  <si>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</si>
  <si>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</si>
  <si>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</si>
  <si>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</si>
  <si>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</si>
  <si>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</si>
  <si>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</si>
  <si>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</si>
  <si>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</si>
  <si>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</si>
  <si>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</si>
  <si>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</si>
  <si>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</si>
  <si>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</si>
  <si>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</si>
  <si>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</si>
  <si>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</si>
  <si>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</si>
  <si>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</si>
  <si>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</si>
  <si>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</si>
  <si>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</si>
  <si>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</si>
  <si>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</si>
  <si>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</si>
  <si>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</si>
  <si>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</si>
  <si>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</si>
  <si>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</si>
  <si>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</si>
  <si>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</si>
  <si>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</si>
  <si>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</si>
  <si>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</si>
  <si>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</si>
  <si>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</si>
  <si>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</si>
  <si>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</si>
  <si>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</si>
  <si>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</si>
  <si>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</si>
  <si>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</si>
  <si>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</si>
  <si>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</si>
  <si>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</si>
  <si>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</si>
  <si>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</si>
  <si>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</si>
  <si>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</si>
  <si>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</si>
  <si>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</si>
  <si>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</si>
  <si>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</si>
  <si>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</si>
  <si>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</si>
  <si>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</si>
  <si>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</si>
  <si>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</si>
  <si>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</si>
  <si>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</si>
  <si>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</si>
  <si>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</si>
  <si>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</si>
  <si>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</si>
  <si>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</si>
  <si>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</si>
  <si>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</si>
  <si>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</si>
  <si>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</si>
  <si>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</si>
  <si>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</si>
  <si>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</si>
  <si>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</si>
  <si>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</si>
  <si>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</si>
  <si>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</si>
  <si>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</si>
  <si>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</si>
  <si>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</si>
  <si>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</si>
  <si>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</si>
  <si>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</si>
  <si>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</si>
  <si>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</si>
  <si>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</si>
  <si>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</si>
  <si>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</si>
  <si>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</si>
  <si>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</si>
  <si>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</si>
  <si>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</si>
  <si>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</si>
  <si>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</si>
  <si>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</si>
  <si>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</si>
  <si>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</si>
  <si>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</si>
  <si>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</si>
  <si>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</si>
  <si>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</si>
  <si>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</si>
  <si>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</si>
  <si>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</si>
  <si>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</si>
  <si>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</si>
  <si>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</si>
  <si>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</si>
  <si>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</si>
  <si>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</si>
  <si>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</si>
  <si>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</si>
  <si>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</si>
  <si>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</si>
  <si>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</si>
  <si>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</si>
  <si>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</si>
  <si>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</si>
  <si>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</si>
  <si>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</si>
  <si>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</si>
  <si>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</si>
  <si>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</si>
  <si>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</si>
  <si>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</si>
  <si>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</si>
  <si>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</si>
  <si>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</si>
  <si>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</si>
  <si>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</si>
  <si>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</si>
  <si>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</si>
  <si>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</si>
  <si>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</si>
  <si>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</si>
  <si>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</si>
  <si>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</si>
  <si>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</si>
  <si>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</si>
  <si>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</si>
  <si>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</si>
  <si>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</si>
  <si>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</si>
  <si>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</si>
  <si>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</si>
  <si>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</si>
  <si>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</si>
  <si>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</si>
  <si>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</si>
  <si>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</si>
  <si>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</si>
  <si>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</si>
  <si>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</si>
  <si>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</si>
  <si>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</si>
  <si>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</si>
  <si>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</si>
  <si>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</si>
  <si>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</si>
  <si>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</si>
  <si>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</si>
  <si>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</si>
  <si>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</si>
  <si>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</si>
  <si>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</si>
  <si>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</si>
  <si>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</si>
  <si>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</si>
  <si>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</si>
  <si>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</si>
  <si>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</si>
  <si>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</si>
  <si>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</si>
  <si>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</si>
  <si>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</si>
  <si>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</si>
  <si>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</si>
  <si>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</si>
  <si>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</si>
  <si>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</si>
  <si>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</si>
  <si>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</si>
  <si>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</si>
  <si>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</si>
  <si>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</si>
  <si>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</si>
  <si>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</si>
  <si>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</si>
  <si>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</si>
  <si>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</si>
  <si>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</si>
  <si>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</si>
  <si>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</si>
  <si>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</si>
  <si>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</si>
  <si>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</si>
  <si>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</si>
  <si>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</si>
  <si>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</si>
  <si>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</si>
  <si>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</si>
  <si>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</si>
  <si>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</si>
  <si>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</si>
  <si>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</si>
  <si>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</si>
  <si>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</si>
  <si>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</si>
  <si>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</si>
  <si>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</si>
  <si>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</si>
  <si>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</si>
  <si>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</si>
  <si>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</si>
  <si>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</si>
  <si>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</si>
  <si>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</si>
  <si>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</si>
  <si>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</si>
  <si>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</si>
  <si>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</si>
  <si>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</si>
  <si>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</si>
  <si>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</si>
  <si>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</si>
  <si>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</si>
  <si>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</si>
  <si>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</si>
  <si>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</si>
  <si>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</si>
  <si>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</si>
  <si>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</si>
  <si>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</si>
  <si>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</si>
  <si>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</si>
  <si>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</si>
  <si>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</si>
  <si>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</si>
  <si>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</si>
  <si>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</si>
  <si>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</si>
  <si>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</si>
  <si>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</si>
  <si>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</si>
  <si>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</si>
  <si>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</si>
  <si>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</si>
  <si>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</si>
  <si>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</si>
  <si>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</si>
  <si>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</si>
  <si>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</si>
  <si>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</si>
  <si>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</si>
  <si>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</si>
  <si>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</si>
  <si>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</si>
  <si>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</si>
  <si>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</si>
  <si>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</si>
  <si>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</si>
  <si>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</si>
  <si>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</si>
  <si>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</si>
  <si>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</si>
  <si>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</si>
  <si>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</si>
  <si>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</si>
  <si>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</si>
  <si>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</si>
  <si>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</si>
  <si>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</si>
  <si>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</si>
  <si>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</si>
  <si>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</si>
  <si>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</si>
  <si>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</si>
  <si>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</si>
  <si>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</si>
  <si>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</si>
  <si>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</si>
  <si>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</si>
  <si>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</si>
  <si>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</si>
  <si>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</si>
  <si>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</si>
  <si>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</si>
  <si>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</si>
  <si>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</si>
  <si>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</si>
  <si>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</si>
  <si>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</si>
  <si>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</si>
  <si>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</si>
  <si>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</si>
  <si>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</si>
  <si>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</si>
  <si>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</si>
  <si>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</si>
  <si>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</si>
  <si>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</si>
  <si>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</si>
  <si>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</si>
  <si>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</si>
  <si>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</si>
  <si>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</si>
  <si>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</si>
  <si>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</si>
  <si>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</si>
  <si>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</si>
  <si>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</si>
  <si>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</si>
  <si>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</si>
  <si>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</si>
  <si>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</si>
  <si>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</si>
  <si>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</si>
  <si>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</si>
  <si>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</si>
  <si>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</si>
  <si>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</si>
  <si>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</si>
  <si>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</si>
  <si>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</si>
  <si>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</si>
  <si>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</si>
  <si>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</si>
  <si>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</si>
  <si>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</si>
  <si>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</si>
  <si>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</si>
  <si>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</si>
  <si>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</si>
  <si>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</si>
  <si>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</si>
  <si>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</si>
  <si>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</si>
  <si>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</si>
  <si>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</si>
  <si>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</si>
  <si>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</si>
  <si>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</si>
  <si>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</si>
  <si>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</si>
  <si>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</si>
  <si>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</si>
  <si>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</si>
  <si>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</si>
  <si>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</si>
  <si>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</si>
  <si>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</si>
  <si>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</si>
  <si>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</si>
  <si>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</si>
  <si>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</si>
  <si>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</si>
  <si>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</si>
  <si>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</si>
  <si>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</si>
  <si>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</si>
  <si>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</si>
  <si>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</si>
  <si>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</si>
  <si>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</si>
  <si>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</si>
  <si>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</si>
  <si>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</si>
  <si>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</si>
  <si>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</si>
  <si>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</si>
  <si>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</si>
  <si>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</si>
  <si>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</si>
  <si>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</si>
  <si>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</si>
  <si>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</si>
  <si>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</si>
  <si>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</si>
  <si>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</si>
  <si>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</si>
  <si>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</si>
  <si>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</si>
  <si>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</si>
  <si>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</si>
  <si>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</si>
  <si>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</si>
  <si>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</si>
  <si>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</si>
  <si>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</si>
  <si>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</si>
  <si>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</si>
  <si>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</si>
  <si>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</si>
  <si>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</si>
  <si>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</si>
  <si>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</si>
  <si>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</si>
  <si>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</si>
  <si>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</si>
  <si>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</si>
  <si>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</si>
  <si>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</si>
  <si>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</si>
  <si>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</si>
  <si>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</si>
  <si>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</si>
  <si>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</si>
  <si>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</si>
  <si>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</si>
  <si>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</si>
  <si>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</si>
  <si>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</si>
  <si>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</si>
  <si>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</si>
  <si>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</si>
  <si>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</si>
  <si>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</si>
  <si>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</si>
  <si>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</si>
  <si>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</si>
  <si>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</si>
  <si>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</si>
  <si>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</si>
  <si>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</si>
  <si>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</si>
  <si>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</si>
  <si>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</si>
  <si>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</si>
  <si>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</si>
  <si>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</si>
  <si>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</si>
  <si>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</si>
  <si>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</si>
  <si>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</si>
  <si>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</si>
  <si>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</si>
  <si>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</si>
  <si>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</si>
  <si>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</si>
  <si>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</si>
  <si>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</si>
  <si>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</si>
  <si>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</si>
  <si>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</si>
  <si>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</si>
  <si>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</si>
  <si>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</si>
  <si>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</si>
  <si>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</si>
  <si>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</si>
  <si>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</si>
  <si>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</si>
  <si>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</si>
  <si>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</si>
  <si>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</si>
  <si>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</si>
  <si>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</si>
  <si>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</si>
  <si>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</si>
  <si>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</si>
  <si>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</si>
  <si>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</si>
  <si>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</si>
  <si>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</si>
  <si>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</si>
  <si>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</si>
  <si>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</si>
  <si>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</si>
  <si>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</si>
  <si>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</si>
  <si>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</si>
  <si>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</si>
  <si>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</si>
  <si>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</si>
  <si>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</si>
  <si>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</si>
  <si>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</si>
  <si>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</si>
  <si>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</si>
  <si>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</si>
  <si>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</si>
  <si>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</si>
  <si>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</si>
  <si>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</si>
  <si>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</si>
  <si>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</si>
  <si>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</si>
  <si>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</si>
  <si>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</si>
  <si>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</si>
  <si>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</si>
  <si>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</si>
  <si>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</si>
  <si>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</si>
  <si>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</si>
  <si>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</si>
  <si>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</si>
  <si>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</si>
  <si>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</si>
  <si>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</si>
  <si>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</si>
  <si>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</si>
  <si>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</si>
  <si>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</si>
  <si>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</si>
  <si>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</si>
  <si>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</si>
  <si>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</si>
  <si>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</si>
  <si>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</si>
  <si>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</si>
  <si>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</si>
  <si>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</si>
  <si>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</si>
  <si>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</si>
  <si>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</si>
  <si>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</si>
  <si>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</si>
  <si>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</si>
  <si>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</si>
  <si>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</si>
  <si>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</si>
  <si>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</si>
  <si>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</si>
  <si>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</si>
  <si>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</si>
  <si>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</si>
  <si>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</si>
  <si>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</si>
  <si>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</si>
  <si>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</si>
  <si>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</si>
  <si>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</si>
  <si>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</si>
  <si>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</si>
  <si>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</si>
  <si>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</si>
  <si>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</si>
  <si>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</si>
  <si>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</si>
  <si>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</si>
  <si>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</si>
  <si>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</si>
  <si>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</si>
  <si>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</si>
  <si>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</si>
  <si>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</si>
  <si>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</si>
  <si>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</si>
  <si>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</si>
  <si>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</si>
  <si>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</si>
  <si>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</si>
  <si>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</si>
  <si>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</si>
  <si>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</si>
  <si>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</si>
  <si>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</si>
  <si>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</si>
  <si>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</si>
  <si>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</si>
  <si>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</si>
  <si>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</si>
  <si>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</si>
  <si>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</si>
  <si>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</si>
  <si>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</si>
  <si>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</si>
  <si>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</si>
  <si>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</si>
  <si>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</si>
  <si>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</si>
  <si>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</si>
  <si>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</si>
  <si>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</si>
  <si>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</si>
  <si>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</si>
  <si>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</si>
  <si>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</si>
  <si>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</si>
  <si>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</si>
  <si>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</si>
  <si>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</si>
  <si>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</si>
  <si>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</si>
  <si>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</si>
  <si>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</si>
  <si>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</si>
  <si>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</si>
  <si>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</si>
  <si>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</si>
  <si>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</si>
  <si>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</si>
  <si>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</si>
  <si>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</si>
  <si>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</si>
  <si>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</si>
  <si>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</si>
  <si>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</si>
  <si>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</si>
  <si>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</si>
  <si>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</si>
  <si>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</si>
  <si>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</si>
  <si>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</si>
  <si>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</si>
  <si>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</si>
  <si>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</si>
  <si>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</si>
  <si>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</si>
  <si>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</si>
  <si>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</si>
  <si>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</si>
  <si>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</si>
  <si>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</si>
  <si>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</si>
  <si>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</si>
  <si>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</si>
  <si>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</si>
  <si>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</si>
  <si>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</si>
  <si>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</si>
  <si>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</si>
  <si>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</si>
  <si>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</si>
  <si>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</si>
  <si>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</si>
  <si>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</si>
  <si>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</si>
  <si>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</si>
  <si>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</si>
  <si>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</si>
  <si>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</si>
  <si>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</si>
  <si>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</si>
  <si>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</si>
  <si>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</si>
  <si>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</si>
  <si>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</si>
  <si>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</si>
  <si>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</si>
  <si>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</si>
  <si>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</si>
  <si>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</si>
  <si>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</si>
  <si>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</si>
  <si>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</si>
  <si>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</si>
  <si>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</si>
  <si>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</si>
  <si>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</si>
  <si>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</si>
  <si>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</si>
  <si>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</si>
  <si>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</si>
  <si>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</si>
  <si>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</si>
  <si>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</si>
  <si>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</si>
  <si>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</si>
  <si>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</si>
  <si>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</si>
  <si>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</si>
  <si>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</si>
  <si>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</si>
  <si>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</si>
  <si>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</si>
  <si>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</si>
  <si>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</si>
  <si>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</si>
  <si>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</si>
  <si>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</si>
  <si>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</si>
  <si>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</si>
  <si>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</si>
  <si>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</si>
  <si>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</si>
  <si>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</si>
  <si>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</si>
  <si>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</si>
  <si>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</si>
  <si>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</si>
  <si>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</si>
  <si>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</si>
  <si>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</si>
  <si>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</si>
  <si>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</si>
  <si>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</si>
  <si>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</si>
  <si>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</si>
  <si>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</si>
  <si>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</si>
  <si>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</si>
  <si>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</si>
  <si>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</si>
  <si>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</si>
  <si>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</si>
  <si>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</si>
  <si>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</si>
  <si>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</si>
  <si>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</si>
  <si>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</si>
  <si>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</si>
  <si>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</si>
  <si>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</si>
  <si>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</si>
  <si>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</si>
  <si>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</si>
  <si>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</si>
  <si>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</si>
  <si>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</si>
  <si>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</si>
  <si>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</si>
  <si>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</si>
  <si>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</si>
  <si>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</si>
  <si>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</si>
  <si>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</si>
  <si>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</si>
  <si>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</si>
  <si>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</si>
  <si>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</si>
  <si>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</si>
  <si>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</si>
  <si>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</si>
  <si>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</si>
  <si>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</si>
  <si>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</si>
  <si>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</si>
  <si>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</si>
  <si>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</si>
  <si>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</si>
  <si>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</si>
  <si>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</si>
  <si>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</si>
  <si>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</si>
  <si>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</si>
  <si>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</si>
  <si>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</si>
  <si>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</si>
  <si>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</si>
  <si>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</si>
  <si>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</si>
  <si>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</si>
  <si>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</si>
  <si>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</si>
  <si>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</si>
  <si>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</si>
  <si>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</si>
  <si>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</si>
  <si>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</si>
  <si>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</si>
  <si>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</si>
  <si>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</si>
  <si>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</si>
  <si>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</si>
  <si>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</si>
  <si>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</si>
  <si>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</si>
  <si>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</si>
  <si>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</si>
  <si>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</si>
  <si>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</si>
  <si>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</si>
  <si>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</si>
  <si>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</si>
  <si>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</si>
  <si>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</si>
  <si>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</si>
  <si>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</si>
  <si>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</si>
  <si>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</si>
  <si>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</si>
  <si>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</si>
  <si>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</si>
  <si>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</si>
  <si>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</si>
  <si>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</si>
  <si>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</si>
  <si>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</si>
  <si>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</si>
  <si>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</si>
  <si>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</si>
  <si>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</si>
  <si>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</si>
  <si>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</si>
  <si>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</si>
  <si>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</si>
  <si>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</si>
  <si>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</si>
  <si>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</si>
  <si>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</si>
  <si>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</si>
  <si>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</si>
  <si>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</si>
  <si>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</si>
  <si>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</si>
  <si>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</si>
  <si>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</si>
  <si>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</si>
  <si>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</si>
  <si>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</si>
  <si>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</si>
  <si>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</si>
  <si>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</si>
  <si>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</si>
  <si>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</si>
  <si>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</si>
  <si>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</si>
  <si>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</si>
  <si>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</si>
  <si>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</si>
  <si>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</si>
  <si>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</si>
  <si>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</si>
  <si>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</si>
  <si>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</si>
  <si>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</si>
  <si>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</si>
  <si>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</si>
  <si>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</si>
  <si>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</si>
  <si>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</si>
  <si>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</si>
  <si>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</si>
  <si>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</si>
  <si>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</si>
  <si>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</si>
  <si>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</si>
  <si>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</si>
  <si>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</si>
  <si>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</si>
  <si>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</si>
  <si>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</si>
  <si>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</si>
  <si>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</si>
  <si>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</si>
  <si>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</si>
  <si>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</si>
  <si>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</si>
  <si>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</si>
  <si>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</si>
  <si>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</si>
  <si>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</si>
  <si>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</si>
  <si>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</si>
  <si>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</si>
  <si>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</si>
  <si>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</si>
  <si>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</si>
  <si>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</si>
  <si>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</si>
  <si>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</si>
  <si>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</si>
  <si>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</si>
  <si>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</si>
  <si>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</si>
  <si>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</si>
  <si>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</si>
  <si>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</si>
  <si>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</si>
  <si>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</si>
  <si>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</si>
  <si>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</si>
  <si>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</si>
  <si>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</si>
  <si>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</si>
  <si>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</si>
  <si>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</si>
  <si>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</si>
  <si>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</si>
  <si>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</si>
  <si>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</si>
  <si>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</si>
  <si>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</si>
  <si>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</si>
  <si>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</si>
  <si>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</si>
  <si>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</si>
  <si>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</si>
  <si>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</si>
  <si>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</si>
  <si>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</si>
  <si>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</si>
  <si>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</si>
  <si>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</si>
  <si>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</si>
  <si>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</si>
  <si>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</si>
  <si>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</si>
  <si>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</si>
  <si>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</si>
  <si>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</si>
  <si>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</si>
  <si>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</si>
  <si>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</si>
  <si>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</si>
  <si>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</si>
  <si>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</si>
  <si>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</si>
  <si>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</si>
  <si>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</si>
  <si>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</si>
  <si>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</si>
  <si>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</si>
  <si>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</si>
  <si>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</si>
  <si>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</si>
  <si>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</si>
  <si>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</si>
  <si>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</si>
  <si>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</si>
  <si>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</si>
  <si>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</si>
  <si>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</si>
  <si>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</si>
  <si>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</si>
  <si>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</si>
  <si>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</si>
  <si>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</si>
  <si>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</si>
  <si>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</si>
  <si>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</si>
  <si>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</si>
  <si>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</si>
  <si>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</si>
  <si>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</si>
  <si>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</si>
  <si>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</si>
  <si>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</si>
  <si>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</si>
  <si>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</si>
  <si>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</si>
  <si>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</si>
  <si>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</si>
  <si>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</si>
  <si>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</si>
  <si>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</si>
  <si>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</si>
  <si>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</si>
  <si>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</si>
  <si>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</si>
  <si>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</si>
  <si>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</si>
  <si>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</si>
  <si>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</si>
  <si>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</si>
  <si>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</si>
  <si>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</si>
  <si>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</si>
  <si>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</si>
  <si>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</si>
  <si>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</si>
  <si>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</si>
  <si>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</si>
  <si>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</si>
  <si>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</si>
  <si>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</si>
  <si>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</si>
  <si>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</si>
  <si>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</si>
  <si>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</si>
  <si>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</si>
  <si>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</si>
  <si>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</si>
  <si>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</si>
  <si>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</si>
  <si>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</si>
  <si>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</si>
  <si>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</si>
  <si>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</si>
  <si>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</si>
  <si>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</si>
  <si>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</si>
  <si>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</si>
  <si>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</si>
  <si>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</si>
  <si>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</si>
  <si>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</si>
  <si>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</si>
  <si>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</si>
  <si>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</si>
  <si>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</si>
  <si>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</si>
  <si>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</si>
  <si>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</si>
  <si>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</si>
  <si>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</si>
  <si>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</si>
  <si>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</si>
  <si>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</si>
  <si>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</si>
  <si>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</si>
  <si>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</si>
  <si>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</si>
  <si>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</si>
  <si>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</si>
  <si>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</si>
  <si>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</si>
  <si>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</si>
  <si>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</si>
  <si>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</si>
  <si>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</si>
  <si>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</si>
  <si>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</si>
  <si>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</si>
  <si>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</si>
  <si>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</si>
  <si>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</si>
  <si>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</si>
  <si>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</si>
  <si>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</si>
  <si>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</si>
  <si>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</si>
  <si>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</si>
  <si>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</si>
  <si>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</si>
  <si>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</si>
  <si>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</si>
  <si>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</si>
  <si>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</si>
  <si>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</si>
  <si>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</si>
  <si>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</si>
  <si>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</si>
  <si>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</si>
  <si>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</si>
  <si>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</si>
  <si>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</si>
  <si>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</si>
  <si>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</si>
  <si>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</si>
  <si>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</si>
  <si>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</si>
  <si>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</si>
  <si>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</si>
  <si>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</si>
  <si>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</si>
  <si>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</si>
  <si>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</si>
  <si>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</si>
  <si>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</si>
  <si>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</si>
  <si>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</si>
  <si>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</si>
  <si>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</si>
  <si>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</si>
  <si>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</si>
  <si>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</si>
  <si>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</si>
  <si>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</si>
  <si>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</si>
  <si>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</si>
  <si>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</si>
  <si>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</si>
  <si>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</si>
  <si>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</si>
  <si>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</si>
  <si>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</si>
  <si>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</si>
  <si>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</si>
  <si>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</si>
  <si>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</si>
  <si>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</si>
  <si>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</si>
  <si>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</si>
  <si>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</si>
  <si>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</si>
  <si>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</si>
  <si>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</si>
  <si>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</si>
  <si>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</si>
  <si>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</si>
  <si>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</si>
  <si>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</si>
  <si>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</si>
  <si>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</si>
  <si>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</si>
  <si>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</si>
  <si>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</si>
  <si>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</si>
  <si>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</si>
  <si>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</si>
  <si>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</si>
  <si>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</si>
  <si>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</si>
  <si>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</si>
  <si>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</si>
  <si>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</si>
  <si>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</si>
  <si>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</si>
  <si>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</si>
  <si>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</si>
  <si>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</si>
  <si>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</si>
  <si>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</si>
  <si>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</si>
  <si>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</si>
  <si>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</si>
  <si>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</si>
  <si>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</si>
  <si>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</si>
  <si>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</si>
  <si>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</si>
  <si>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</si>
  <si>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</si>
  <si>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</si>
  <si>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</si>
  <si>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</si>
  <si>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</si>
  <si>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</si>
  <si>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</si>
  <si>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</si>
  <si>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</si>
  <si>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</si>
  <si>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</si>
  <si>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</si>
  <si>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</si>
  <si>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</si>
  <si>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</si>
  <si>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</si>
  <si>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</si>
  <si>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</si>
  <si>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</si>
  <si>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</si>
  <si>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</si>
  <si>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</si>
  <si>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</si>
  <si>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</si>
  <si>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</si>
  <si>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</si>
  <si>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</si>
  <si>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</si>
  <si>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</si>
  <si>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</si>
  <si>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</si>
  <si>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</si>
  <si>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</si>
  <si>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</si>
  <si>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</si>
  <si>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</si>
  <si>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</si>
  <si>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</si>
  <si>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</si>
  <si>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</si>
  <si>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</si>
  <si>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</si>
  <si>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</si>
  <si>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</si>
  <si>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</si>
  <si>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</si>
  <si>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</si>
  <si>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</si>
  <si>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</si>
  <si>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</si>
  <si>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</si>
  <si>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</si>
  <si>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</si>
  <si>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</si>
  <si>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</si>
  <si>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</si>
  <si>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</si>
  <si>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</si>
  <si>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</si>
  <si>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</si>
  <si>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</si>
  <si>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</si>
  <si>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</si>
  <si>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</si>
  <si>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</si>
  <si>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</si>
  <si>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</si>
  <si>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</si>
  <si>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</si>
  <si>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</si>
  <si>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</si>
  <si>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</si>
  <si>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</si>
  <si>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</si>
  <si>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</si>
  <si>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</si>
  <si>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</si>
  <si>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</si>
  <si>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</si>
  <si>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</si>
  <si>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</si>
  <si>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</si>
  <si>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</si>
  <si>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</si>
  <si>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</si>
  <si>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</si>
  <si>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</si>
  <si>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</si>
  <si>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</si>
  <si>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</si>
  <si>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</si>
  <si>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</si>
  <si>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</si>
  <si>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</si>
  <si>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</si>
  <si>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</si>
  <si>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</si>
  <si>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</si>
  <si>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</si>
  <si>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</si>
  <si>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</si>
  <si>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</si>
  <si>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</si>
  <si>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</si>
  <si>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</si>
  <si>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</si>
  <si>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</si>
  <si>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</si>
  <si>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</si>
  <si>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</si>
  <si>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</si>
  <si>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</si>
  <si>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</si>
  <si>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</si>
  <si>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</si>
  <si>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</si>
  <si>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</si>
  <si>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</si>
  <si>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</si>
  <si>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</si>
  <si>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</si>
  <si>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</si>
  <si>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</si>
  <si>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</si>
  <si>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</si>
  <si>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</si>
  <si>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</si>
  <si>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</si>
  <si>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</si>
  <si>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</si>
  <si>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</si>
  <si>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</si>
  <si>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</si>
  <si>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</si>
  <si>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</si>
  <si>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</si>
  <si>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</si>
  <si>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</si>
  <si>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</si>
  <si>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</si>
  <si>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</si>
  <si>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</si>
  <si>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</si>
  <si>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</si>
  <si>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</si>
  <si>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</si>
  <si>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</si>
  <si>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</si>
  <si>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</si>
  <si>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</si>
  <si>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</si>
  <si>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</si>
  <si>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</si>
  <si>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</si>
  <si>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</si>
  <si>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</si>
  <si>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</si>
  <si>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</si>
  <si>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</si>
  <si>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</si>
  <si>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</si>
  <si>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</si>
  <si>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</si>
  <si>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</si>
  <si>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</si>
  <si>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</si>
  <si>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</si>
  <si>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</si>
  <si>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</si>
  <si>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</si>
  <si>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</si>
  <si>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</si>
  <si>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</si>
  <si>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</si>
  <si>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</si>
  <si>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</si>
  <si>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</si>
  <si>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</si>
  <si>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</si>
  <si>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</si>
  <si>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</si>
  <si>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</si>
  <si>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</si>
  <si>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</si>
  <si>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</si>
  <si>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</si>
  <si>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</si>
  <si>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</si>
  <si>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</si>
  <si>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</si>
  <si>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</si>
  <si>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</si>
  <si>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</si>
  <si>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</si>
  <si>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</si>
  <si>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</si>
  <si>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</si>
  <si>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</si>
  <si>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</si>
  <si>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</si>
  <si>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</si>
  <si>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</si>
  <si>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</si>
  <si>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</si>
  <si>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</si>
  <si>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</si>
  <si>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</si>
  <si>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</si>
  <si>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</si>
  <si>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</si>
  <si>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</si>
  <si>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</si>
  <si>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</si>
  <si>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</si>
  <si>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</si>
  <si>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</si>
  <si>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</si>
  <si>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</si>
  <si>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</si>
  <si>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</si>
  <si>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</si>
  <si>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</si>
  <si>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</si>
  <si>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</si>
  <si>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</si>
  <si>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</si>
  <si>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</si>
  <si>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</si>
  <si>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</si>
  <si>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</si>
  <si>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</si>
  <si>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</si>
  <si>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</si>
  <si>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</si>
  <si>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</si>
  <si>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</si>
  <si>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</si>
  <si>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</si>
  <si>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</si>
  <si>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</si>
  <si>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</si>
  <si>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</si>
  <si>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</si>
  <si>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</si>
  <si>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</si>
  <si>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</si>
  <si>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</si>
  <si>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</si>
  <si>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</si>
  <si>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</si>
  <si>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</si>
  <si>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</si>
  <si>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</si>
  <si>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</si>
  <si>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</si>
  <si>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</si>
  <si>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</si>
  <si>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</si>
  <si>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</si>
  <si>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</si>
  <si>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</si>
  <si>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</si>
  <si>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</si>
  <si>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</si>
  <si>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</si>
  <si>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</si>
  <si>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</si>
  <si>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</si>
  <si>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</si>
  <si>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</si>
  <si>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</si>
  <si>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</si>
  <si>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</si>
  <si>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</si>
  <si>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</si>
  <si>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</si>
  <si>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</si>
  <si>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</si>
  <si>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</si>
  <si>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</si>
  <si>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</si>
  <si>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</si>
  <si>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</si>
  <si>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</si>
  <si>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</si>
  <si>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</si>
  <si>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</si>
  <si>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</si>
  <si>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</si>
  <si>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</si>
  <si>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</si>
  <si>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</si>
  <si>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</si>
  <si>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</si>
  <si>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</si>
  <si>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</si>
  <si>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</si>
  <si>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</si>
  <si>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</si>
  <si>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</si>
  <si>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</si>
  <si>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</si>
  <si>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</si>
  <si>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</si>
  <si>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</si>
  <si>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</si>
  <si>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</si>
  <si>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</si>
  <si>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</si>
  <si>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</si>
  <si>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</si>
  <si>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</si>
  <si>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</si>
  <si>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</si>
  <si>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</si>
  <si>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</si>
  <si>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</si>
  <si>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</si>
  <si>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</si>
  <si>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</si>
  <si>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</si>
  <si>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</si>
  <si>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</si>
  <si>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</si>
  <si>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</si>
  <si>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</si>
  <si>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</si>
  <si>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</si>
  <si>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</si>
  <si>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</si>
  <si>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</si>
  <si>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</si>
  <si>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</si>
  <si>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</si>
  <si>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</si>
  <si>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</si>
  <si>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</si>
  <si>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</si>
  <si>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</si>
  <si>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</si>
  <si>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</si>
  <si>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</si>
  <si>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</si>
  <si>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</si>
  <si>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</si>
  <si>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</si>
  <si>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</si>
  <si>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</si>
  <si>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</si>
  <si>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</si>
  <si>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</si>
  <si>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</si>
  <si>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</si>
  <si>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</si>
  <si>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</si>
  <si>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</si>
  <si>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</si>
  <si>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</si>
  <si>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</si>
  <si>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</si>
  <si>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</si>
  <si>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</si>
  <si>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</si>
  <si>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</si>
  <si>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</si>
  <si>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</si>
  <si>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</si>
  <si>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</si>
  <si>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</si>
  <si>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</si>
  <si>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</si>
  <si>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</si>
  <si>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</si>
  <si>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</si>
  <si>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</si>
  <si>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</si>
  <si>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</si>
  <si>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</si>
  <si>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</si>
  <si>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</si>
  <si>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</si>
  <si>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</si>
  <si>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</si>
  <si>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</si>
  <si>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</si>
  <si>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</si>
  <si>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</si>
  <si>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</si>
  <si>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</si>
  <si>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</si>
  <si>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</si>
  <si>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</si>
  <si>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</si>
  <si>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</si>
  <si>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</si>
  <si>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</si>
  <si>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</si>
  <si>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</si>
  <si>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</si>
  <si>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</si>
  <si>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</si>
  <si>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</si>
  <si>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</si>
  <si>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</si>
  <si>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</si>
  <si>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</si>
  <si>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</si>
  <si>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</si>
  <si>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</si>
  <si>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</si>
  <si>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</si>
  <si>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</si>
  <si>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</si>
  <si>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</si>
  <si>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</si>
  <si>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</si>
  <si>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</si>
  <si>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</si>
  <si>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</si>
  <si>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</si>
  <si>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</si>
  <si>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</si>
  <si>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</si>
  <si>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</si>
  <si>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</si>
  <si>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</si>
  <si>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</si>
  <si>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</si>
  <si>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</si>
  <si>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</si>
  <si>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</si>
  <si>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</si>
  <si>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</si>
  <si>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</si>
  <si>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</si>
  <si>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</si>
  <si>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</si>
  <si>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</si>
  <si>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</si>
  <si>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</si>
  <si>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</si>
  <si>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</si>
  <si>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</si>
  <si>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</si>
  <si>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</si>
  <si>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</si>
  <si>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</si>
  <si>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</si>
  <si>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</si>
  <si>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</si>
  <si>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</si>
  <si>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</si>
  <si>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</si>
  <si>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</si>
  <si>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</si>
  <si>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</si>
  <si>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</si>
  <si>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</si>
  <si>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</si>
  <si>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</si>
  <si>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</si>
  <si>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</si>
  <si>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</si>
  <si>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</si>
  <si>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</si>
  <si>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</si>
  <si>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</si>
  <si>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</si>
  <si>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</si>
  <si>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</si>
  <si>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</si>
  <si>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</si>
  <si>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</si>
  <si>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</si>
  <si>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</si>
  <si>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</si>
  <si>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</si>
  <si>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</si>
  <si>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</si>
  <si>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</si>
  <si>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</si>
  <si>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</si>
  <si>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</si>
  <si>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</si>
  <si>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</si>
  <si>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</si>
  <si>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</si>
  <si>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</si>
  <si>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</si>
  <si>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</si>
  <si>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</si>
  <si>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</si>
  <si>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</si>
  <si>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</si>
  <si>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</si>
  <si>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</si>
  <si>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</si>
  <si>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</si>
  <si>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</si>
  <si>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</si>
  <si>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</si>
  <si>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</si>
  <si>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</si>
  <si>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</si>
  <si>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</si>
  <si>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</si>
  <si>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</si>
  <si>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</si>
  <si>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</si>
  <si>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</si>
  <si>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</si>
  <si>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</si>
  <si>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</si>
  <si>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</si>
  <si>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</si>
  <si>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</si>
  <si>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</si>
  <si>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</si>
  <si>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</si>
  <si>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</si>
  <si>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</si>
  <si>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</si>
  <si>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</si>
  <si>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</si>
  <si>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</si>
  <si>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</si>
  <si>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</si>
  <si>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</si>
  <si>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</si>
  <si>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</si>
  <si>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</si>
  <si>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</si>
  <si>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</si>
  <si>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</si>
  <si>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</si>
  <si>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</si>
  <si>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</si>
  <si>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</si>
  <si>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</si>
  <si>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</si>
  <si>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</si>
  <si>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</si>
  <si>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</si>
  <si>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</si>
  <si>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</si>
  <si>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</si>
  <si>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</si>
  <si>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</si>
  <si>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</si>
  <si>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</si>
  <si>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</si>
  <si>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</si>
  <si>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</si>
  <si>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</si>
  <si>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</si>
  <si>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</si>
  <si>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</si>
  <si>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</si>
  <si>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</si>
  <si>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</si>
  <si>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</si>
  <si>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</si>
  <si>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</si>
  <si>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</si>
  <si>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</si>
  <si>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</si>
  <si>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</si>
  <si>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</si>
  <si>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</si>
  <si>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</si>
  <si>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</si>
  <si>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</si>
  <si>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</si>
  <si>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</si>
  <si>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</si>
  <si>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</si>
  <si>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</si>
  <si>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</si>
  <si>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</si>
  <si>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</si>
  <si>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</si>
  <si>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</si>
  <si>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</si>
  <si>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</si>
  <si>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</si>
  <si>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</si>
  <si>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</si>
  <si>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</si>
  <si>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</si>
  <si>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</si>
  <si>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</si>
  <si>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</si>
  <si>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</si>
  <si>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</si>
  <si>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</si>
  <si>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</si>
  <si>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</si>
  <si>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</si>
  <si>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</si>
  <si>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</si>
  <si>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</si>
  <si>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</si>
  <si>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</si>
  <si>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</si>
  <si>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</si>
  <si>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</si>
  <si>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</si>
  <si>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</si>
  <si>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</si>
  <si>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</si>
  <si>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</si>
  <si>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</si>
  <si>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</si>
  <si>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</si>
  <si>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</si>
  <si>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</si>
  <si>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</si>
  <si>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</si>
  <si>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</si>
  <si>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</si>
  <si>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</si>
  <si>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</si>
  <si>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</si>
  <si>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</si>
  <si>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</si>
  <si>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</si>
  <si>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</si>
  <si>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</si>
  <si>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</si>
  <si>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</si>
  <si>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</si>
  <si>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</si>
  <si>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</si>
  <si>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</si>
  <si>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</si>
  <si>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</si>
  <si>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</si>
  <si>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</si>
  <si>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</si>
  <si>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</si>
  <si>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</si>
  <si>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</si>
  <si>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</si>
  <si>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</si>
  <si>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</si>
  <si>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</si>
  <si>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</si>
  <si>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</si>
  <si>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</si>
  <si>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</si>
  <si>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</si>
  <si>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</si>
  <si>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</si>
  <si>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</si>
  <si>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</si>
  <si>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</si>
  <si>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</si>
  <si>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</si>
  <si>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</si>
  <si>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</si>
  <si>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</si>
  <si>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</si>
  <si>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</si>
  <si>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</si>
  <si>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</si>
  <si>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</si>
  <si>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</si>
  <si>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</si>
  <si>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</si>
  <si>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</si>
  <si>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</si>
  <si>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</si>
  <si>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</si>
  <si>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</si>
  <si>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</si>
  <si>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</si>
  <si>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</si>
  <si>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</si>
  <si>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</si>
  <si>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</si>
  <si>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</si>
  <si>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</si>
  <si>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</si>
  <si>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</si>
  <si>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</si>
  <si>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</si>
  <si>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</si>
  <si>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</si>
  <si>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</si>
  <si>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</si>
  <si>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</si>
  <si>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</si>
  <si>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</si>
  <si>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</si>
  <si>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</si>
  <si>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</si>
  <si>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</si>
  <si>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</si>
  <si>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</si>
  <si>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</si>
  <si>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</si>
  <si>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</si>
  <si>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</si>
  <si>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</si>
  <si>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</si>
  <si>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</si>
  <si>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</si>
  <si>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</si>
  <si>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</si>
  <si>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</si>
  <si>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</si>
  <si>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</si>
  <si>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</si>
  <si>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</si>
  <si>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</si>
  <si>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</si>
  <si>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</si>
  <si>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</si>
  <si>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</si>
  <si>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</si>
  <si>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</si>
  <si>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</si>
  <si>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</si>
  <si>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</si>
  <si>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</si>
  <si>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</si>
  <si>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</si>
  <si>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</si>
  <si>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</si>
  <si>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</si>
  <si>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</si>
  <si>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</si>
  <si>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</si>
  <si>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</si>
  <si>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</si>
  <si>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</si>
  <si>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</si>
  <si>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</si>
  <si>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</si>
  <si>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</si>
  <si>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</si>
  <si>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</si>
  <si>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</si>
  <si>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</si>
  <si>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</si>
  <si>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</si>
  <si>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</si>
  <si>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</si>
  <si>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</si>
  <si>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</si>
  <si>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</si>
  <si>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</si>
  <si>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</si>
  <si>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</si>
  <si>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</si>
  <si>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</si>
  <si>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</si>
  <si>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</si>
  <si>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</si>
  <si>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</si>
  <si>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</si>
  <si>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</si>
  <si>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</si>
  <si>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</si>
  <si>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</si>
  <si>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</si>
  <si>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</si>
  <si>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</si>
  <si>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</si>
  <si>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</si>
  <si>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</si>
  <si>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</si>
  <si>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</si>
  <si>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</si>
  <si>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</si>
  <si>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</si>
  <si>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</si>
  <si>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</si>
  <si>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</si>
  <si>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</si>
  <si>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</si>
  <si>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</si>
  <si>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</si>
  <si>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</si>
  <si>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</si>
  <si>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</si>
  <si>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</si>
  <si>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</si>
  <si>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</si>
  <si>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</si>
  <si>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</si>
  <si>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</si>
  <si>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</si>
  <si>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</si>
  <si>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</si>
  <si>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</si>
  <si>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</si>
  <si>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</si>
  <si>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</si>
  <si>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</si>
  <si>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</si>
  <si>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</si>
  <si>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</si>
  <si>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</si>
  <si>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</si>
  <si>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</si>
  <si>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</si>
  <si>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</si>
  <si>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</si>
  <si>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</si>
  <si>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</si>
  <si>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</si>
  <si>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</si>
  <si>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</si>
  <si>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</si>
  <si>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</si>
  <si>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</si>
  <si>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</si>
  <si>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</si>
  <si>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</si>
  <si>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</si>
  <si>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</si>
  <si>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</si>
  <si>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</si>
  <si>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</si>
  <si>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</si>
  <si>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</si>
  <si>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</si>
  <si>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</si>
  <si>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</si>
  <si>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</si>
  <si>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</si>
  <si>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</si>
  <si>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</si>
  <si>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</si>
  <si>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</si>
  <si>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</si>
  <si>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</si>
  <si>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</si>
  <si>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</si>
  <si>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</si>
  <si>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</si>
  <si>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</si>
  <si>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</si>
  <si>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</si>
  <si>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</si>
  <si>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</si>
  <si>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</si>
  <si>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</si>
  <si>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</si>
  <si>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</si>
  <si>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</si>
  <si>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</si>
  <si>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</si>
  <si>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</si>
  <si>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</si>
  <si>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</si>
  <si>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</si>
  <si>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</si>
  <si>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</si>
  <si>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</si>
  <si>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</si>
  <si>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</si>
  <si>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</si>
  <si>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</si>
  <si>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</si>
  <si>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</si>
  <si>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</si>
  <si>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</si>
  <si>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</si>
  <si>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</si>
  <si>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</si>
  <si>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</si>
  <si>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</si>
  <si>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</si>
  <si>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</si>
  <si>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</si>
  <si>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</si>
  <si>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</si>
  <si>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</si>
  <si>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</si>
  <si>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</si>
  <si>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</si>
  <si>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</si>
  <si>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</si>
  <si>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</si>
  <si>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</si>
  <si>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</si>
  <si>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</si>
  <si>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</si>
  <si>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</si>
  <si>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</si>
  <si>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</si>
  <si>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</si>
  <si>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</si>
  <si>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</si>
  <si>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</si>
  <si>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</si>
  <si>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</si>
  <si>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</si>
  <si>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</si>
  <si>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</si>
  <si>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</si>
  <si>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</si>
  <si>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</si>
  <si>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</si>
  <si>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</si>
  <si>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</si>
  <si>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</si>
  <si>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</si>
  <si>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</si>
  <si>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</si>
  <si>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</si>
  <si>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</si>
  <si>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</si>
  <si>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</si>
  <si>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</si>
  <si>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</si>
  <si>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</si>
  <si>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</si>
  <si>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</si>
  <si>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</si>
  <si>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</si>
  <si>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</si>
  <si>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</si>
  <si>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</si>
  <si>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</si>
  <si>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</si>
  <si>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</si>
  <si>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</si>
  <si>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</si>
  <si>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</si>
  <si>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</si>
  <si>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</si>
  <si>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</si>
  <si>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</si>
  <si>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</si>
  <si>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</si>
  <si>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</si>
  <si>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</si>
  <si>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</si>
  <si>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</si>
  <si>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</si>
  <si>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</si>
  <si>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</si>
  <si>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</si>
  <si>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</si>
  <si>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</si>
  <si>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</si>
  <si>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</si>
  <si>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</si>
  <si>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</si>
  <si>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</si>
  <si>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</si>
  <si>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</si>
  <si>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</si>
  <si>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</si>
  <si>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</si>
  <si>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</si>
  <si>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</si>
  <si>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</si>
  <si>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</si>
  <si>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</si>
  <si>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</si>
  <si>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</si>
  <si>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</si>
  <si>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</si>
  <si>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</si>
  <si>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</si>
  <si>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</si>
  <si>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</si>
  <si>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</si>
  <si>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</si>
  <si>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</si>
  <si>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</si>
  <si>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</si>
  <si>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</si>
  <si>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</si>
  <si>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</si>
  <si>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</si>
  <si>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</si>
  <si>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</si>
  <si>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</si>
  <si>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</si>
  <si>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</si>
  <si>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</si>
  <si>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</si>
  <si>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</si>
  <si>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</si>
  <si>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</si>
  <si>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</si>
  <si>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</si>
  <si>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</si>
  <si>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</si>
  <si>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</si>
  <si>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</si>
  <si>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</si>
  <si>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</si>
  <si>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</si>
  <si>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</si>
  <si>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</si>
  <si>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</si>
  <si>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</si>
  <si>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</si>
  <si>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</si>
  <si>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</si>
  <si>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</si>
  <si>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</si>
  <si>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</si>
  <si>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</si>
  <si>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</si>
  <si>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</si>
  <si>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</si>
  <si>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</si>
  <si>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</si>
  <si>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</si>
  <si>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</si>
  <si>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</si>
  <si>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</si>
  <si>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</si>
  <si>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</si>
  <si>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</si>
  <si>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</si>
  <si>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</si>
  <si>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</si>
  <si>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</si>
  <si>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</si>
  <si>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</si>
  <si>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</si>
  <si>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</si>
  <si>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</si>
  <si>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</si>
  <si>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</si>
  <si>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</si>
  <si>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</si>
  <si>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</si>
  <si>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</si>
  <si>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</si>
  <si>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</si>
  <si>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</si>
  <si>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</si>
  <si>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</si>
  <si>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</si>
  <si>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</si>
  <si>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</si>
  <si>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</si>
  <si>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</si>
  <si>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</si>
  <si>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</si>
  <si>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</si>
  <si>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</si>
  <si>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</si>
  <si>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</si>
  <si>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</si>
  <si>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</si>
  <si>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</si>
  <si>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</si>
  <si>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</si>
  <si>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</si>
  <si>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</si>
  <si>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</si>
  <si>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</si>
  <si>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</si>
  <si>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</si>
  <si>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</si>
  <si>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</si>
  <si>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</si>
  <si>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</si>
  <si>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</si>
  <si>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</si>
  <si>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</si>
  <si>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</si>
  <si>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</si>
  <si>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</si>
  <si>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</si>
  <si>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</si>
  <si>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</si>
  <si>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</si>
  <si>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</si>
  <si>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</si>
  <si>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</si>
  <si>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</si>
  <si>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</si>
  <si>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</si>
  <si>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</si>
  <si>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</si>
  <si>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</si>
  <si>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</si>
  <si>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</si>
  <si>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</si>
  <si>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</si>
  <si>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</si>
  <si>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</si>
  <si>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</si>
  <si>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</si>
  <si>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</si>
  <si>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</si>
  <si>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</si>
  <si>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</si>
  <si>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</si>
  <si>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</si>
  <si>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</si>
  <si>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</si>
  <si>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</si>
  <si>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</si>
  <si>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</si>
  <si>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</si>
  <si>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</si>
  <si>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</si>
  <si>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</si>
  <si>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</si>
  <si>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</si>
  <si>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</si>
  <si>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</si>
  <si>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</si>
  <si>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</si>
  <si>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</si>
  <si>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</si>
  <si>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</si>
  <si>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</si>
  <si>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</si>
  <si>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</si>
  <si>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</si>
  <si>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</si>
  <si>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</si>
  <si>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</si>
  <si>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</si>
  <si>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</si>
  <si>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</si>
  <si>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</si>
  <si>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</si>
  <si>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</si>
  <si>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</si>
  <si>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</si>
  <si>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</si>
  <si>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</si>
  <si>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</si>
  <si>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</si>
  <si>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</si>
  <si>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</si>
  <si>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</si>
  <si>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</si>
  <si>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</si>
  <si>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</si>
  <si>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</si>
  <si>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</si>
  <si>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</si>
  <si>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</si>
  <si>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</si>
  <si>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</si>
  <si>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</si>
  <si>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</si>
  <si>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</si>
  <si>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</si>
  <si>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</si>
  <si>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</si>
  <si>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</si>
  <si>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</si>
  <si>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</si>
  <si>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</si>
  <si>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</si>
  <si>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</si>
  <si>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</si>
  <si>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</si>
  <si>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</si>
  <si>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</si>
  <si>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</si>
  <si>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</si>
  <si>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</si>
  <si>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</si>
  <si>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</si>
  <si>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</si>
  <si>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</si>
  <si>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</si>
  <si>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</si>
  <si>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</si>
  <si>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</si>
  <si>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</si>
  <si>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</si>
  <si>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</si>
  <si>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</si>
  <si>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</si>
  <si>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</si>
  <si>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</si>
  <si>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</si>
  <si>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</si>
  <si>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</si>
  <si>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</si>
  <si>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</si>
  <si>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</si>
  <si>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</si>
  <si>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</si>
  <si>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</si>
  <si>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</si>
  <si>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</si>
  <si>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</si>
  <si>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</si>
  <si>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</si>
  <si>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</si>
  <si>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</si>
  <si>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</si>
  <si>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</si>
  <si>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</si>
  <si>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</si>
  <si>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</si>
  <si>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</si>
  <si>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</si>
  <si>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</si>
  <si>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</si>
  <si>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</si>
  <si>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</si>
  <si>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</si>
  <si>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</si>
  <si>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</si>
  <si>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</si>
  <si>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</si>
  <si>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</si>
  <si>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</si>
  <si>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</si>
  <si>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</si>
  <si>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</si>
  <si>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</si>
  <si>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</si>
  <si>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</si>
  <si>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</si>
  <si>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</si>
  <si>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</si>
  <si>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</si>
  <si>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</si>
  <si>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</si>
  <si>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</si>
  <si>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</si>
  <si>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</si>
  <si>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</si>
  <si>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</si>
  <si>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</si>
  <si>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</si>
  <si>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</si>
  <si>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</si>
  <si>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</si>
  <si>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</si>
  <si>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</si>
  <si>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</si>
  <si>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</si>
  <si>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</si>
  <si>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</si>
  <si>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</si>
  <si>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</si>
  <si>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</si>
  <si>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</si>
  <si>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</si>
  <si>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</si>
  <si>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</si>
  <si>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</si>
  <si>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</si>
  <si>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</si>
  <si>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</si>
  <si>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</si>
  <si>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</si>
  <si>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</si>
  <si>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</si>
  <si>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</si>
  <si>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</si>
  <si>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</si>
  <si>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</si>
  <si>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</si>
  <si>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</si>
  <si>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</si>
  <si>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</si>
  <si>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</si>
  <si>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</si>
  <si>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</si>
  <si>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</si>
  <si>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</si>
  <si>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</si>
  <si>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</si>
  <si>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</si>
  <si>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</si>
  <si>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</si>
  <si>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</si>
  <si>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</si>
  <si>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</si>
  <si>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</si>
  <si>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</si>
  <si>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</si>
  <si>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</si>
  <si>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</si>
  <si>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</si>
  <si>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</si>
  <si>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</si>
  <si>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</si>
  <si>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</si>
  <si>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</si>
  <si>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</si>
  <si>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</si>
  <si>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</si>
  <si>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</si>
  <si>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</si>
  <si>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</si>
  <si>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</si>
  <si>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</si>
  <si>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</si>
  <si>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</si>
  <si>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</si>
  <si>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</si>
  <si>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</si>
  <si>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</si>
  <si>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</si>
  <si>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</si>
  <si>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</si>
  <si>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</si>
  <si>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</si>
  <si>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</si>
  <si>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</si>
  <si>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</si>
  <si>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</si>
  <si>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</si>
  <si>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</si>
  <si>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</si>
  <si>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</si>
  <si>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</si>
  <si>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</si>
  <si>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</si>
  <si>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</si>
  <si>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</si>
  <si>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</si>
  <si>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</si>
  <si>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</si>
  <si>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</si>
  <si>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</si>
  <si>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</si>
  <si>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</si>
  <si>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</si>
  <si>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</si>
  <si>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</si>
  <si>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</si>
  <si>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</si>
  <si>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</si>
  <si>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</si>
  <si>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</si>
  <si>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</si>
  <si>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</si>
  <si>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</si>
  <si>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</si>
  <si>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</si>
  <si>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</si>
  <si>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</si>
  <si>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</si>
  <si>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</si>
  <si>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</si>
  <si>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</si>
  <si>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</si>
  <si>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</si>
  <si>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</si>
  <si>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</si>
  <si>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</si>
  <si>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</si>
  <si>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</si>
  <si>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</si>
  <si>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</si>
  <si>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</si>
  <si>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</si>
  <si>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</si>
  <si>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</si>
  <si>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</si>
  <si>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</si>
  <si>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</si>
  <si>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</si>
  <si>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</si>
  <si>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</si>
  <si>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</si>
  <si>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</si>
  <si>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</si>
  <si>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</si>
  <si>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</si>
  <si>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</si>
  <si>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</si>
  <si>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</si>
  <si>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</si>
  <si>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</si>
  <si>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</si>
  <si>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</si>
  <si>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</si>
  <si>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</si>
  <si>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</si>
  <si>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</si>
  <si>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</si>
  <si>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</si>
  <si>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</si>
  <si>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</si>
  <si>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</si>
  <si>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</si>
  <si>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</si>
  <si>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</si>
  <si>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</si>
  <si>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</si>
  <si>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</si>
  <si>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</si>
  <si>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</si>
  <si>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</si>
  <si>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</si>
  <si>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</si>
  <si>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</si>
  <si>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</si>
  <si>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</si>
  <si>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</si>
  <si>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</si>
  <si>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</si>
  <si>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</si>
  <si>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</si>
  <si>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</si>
  <si>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</si>
  <si>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</si>
  <si>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</si>
  <si>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</si>
  <si>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</si>
  <si>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</si>
  <si>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</si>
  <si>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</si>
  <si>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</si>
  <si>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</si>
  <si>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</si>
  <si>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</si>
  <si>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</si>
  <si>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</si>
  <si>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</si>
  <si>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</si>
  <si>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</si>
  <si>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</si>
  <si>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</si>
  <si>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</si>
  <si>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</si>
  <si>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</si>
  <si>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</si>
  <si>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</si>
  <si>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</si>
  <si>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</si>
  <si>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</si>
  <si>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</si>
  <si>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</si>
  <si>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</si>
  <si>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</si>
  <si>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</si>
  <si>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</si>
  <si>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</si>
  <si>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</si>
  <si>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</si>
  <si>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</si>
  <si>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</si>
  <si>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</si>
  <si>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</si>
  <si>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</si>
  <si>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</si>
  <si>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</si>
  <si>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</si>
  <si>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</si>
  <si>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</si>
  <si>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</si>
  <si>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</si>
  <si>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</si>
  <si>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</si>
  <si>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</si>
  <si>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</si>
  <si>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</si>
  <si>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</si>
  <si>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</si>
  <si>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</si>
  <si>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</si>
  <si>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</si>
  <si>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</si>
  <si>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</si>
  <si>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</si>
  <si>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</si>
  <si>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</si>
  <si>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</si>
  <si>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</si>
  <si>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</si>
  <si>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</si>
  <si>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</si>
  <si>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</si>
  <si>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</si>
  <si>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</si>
  <si>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</si>
  <si>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</si>
  <si>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</si>
  <si>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</si>
  <si>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</si>
  <si>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</si>
  <si>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</si>
  <si>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</si>
  <si>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</si>
  <si>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</si>
  <si>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</si>
  <si>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</si>
  <si>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</si>
  <si>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</si>
  <si>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</si>
  <si>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</si>
  <si>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</si>
  <si>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</si>
  <si>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</si>
  <si>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</si>
  <si>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</si>
  <si>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</si>
  <si>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</si>
  <si>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</si>
  <si>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</si>
  <si>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</si>
  <si>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</si>
  <si>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</si>
  <si>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</si>
  <si>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</si>
  <si>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</si>
  <si>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</si>
  <si>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</si>
  <si>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</si>
  <si>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</si>
  <si>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</si>
  <si>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</si>
  <si>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</si>
  <si>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</si>
  <si>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</si>
  <si>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</si>
  <si>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</si>
  <si>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</si>
  <si>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</si>
  <si>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</si>
  <si>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</si>
  <si>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</si>
  <si>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</si>
  <si>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</si>
  <si>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</si>
  <si>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</si>
  <si>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</si>
  <si>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</si>
  <si>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</si>
  <si>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</si>
  <si>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</si>
  <si>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</si>
  <si>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</si>
  <si>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</si>
  <si>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</si>
  <si>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</si>
  <si>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</si>
  <si>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</si>
  <si>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</si>
  <si>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</si>
  <si>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</si>
  <si>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</si>
  <si>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</si>
  <si>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</si>
  <si>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</si>
  <si>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</si>
  <si>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</si>
  <si>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</si>
  <si>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</si>
  <si>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</si>
  <si>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</si>
  <si>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</si>
  <si>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</si>
  <si>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</si>
  <si>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</si>
  <si>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</si>
  <si>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</si>
  <si>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</si>
  <si>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</si>
  <si>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</si>
  <si>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</si>
  <si>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</si>
  <si>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</si>
  <si>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</si>
  <si>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</si>
  <si>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</si>
  <si>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</si>
  <si>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</si>
  <si>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</si>
  <si>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</si>
  <si>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</si>
  <si>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</si>
  <si>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</si>
  <si>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</si>
  <si>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</si>
  <si>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</si>
  <si>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</si>
  <si>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</si>
  <si>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</si>
  <si>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</si>
  <si>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</si>
  <si>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</si>
  <si>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</si>
  <si>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</si>
  <si>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</si>
  <si>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</si>
  <si>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</si>
  <si>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</si>
  <si>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</si>
  <si>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</si>
  <si>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</si>
  <si>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</si>
  <si>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</si>
  <si>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</si>
  <si>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</si>
  <si>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</si>
  <si>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</si>
  <si>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</si>
  <si>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</si>
  <si>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</si>
  <si>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</si>
  <si>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</si>
  <si>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</si>
  <si>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</si>
  <si>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</si>
  <si>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</si>
  <si>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</si>
  <si>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</si>
  <si>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</si>
  <si>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</si>
  <si>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</si>
  <si>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</si>
  <si>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</si>
  <si>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</si>
  <si>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</si>
  <si>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</si>
  <si>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</si>
  <si>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</si>
  <si>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</si>
  <si>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</si>
  <si>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</si>
  <si>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</si>
  <si>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</si>
  <si>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</si>
  <si>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</si>
  <si>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</si>
  <si>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</si>
  <si>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</si>
  <si>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</si>
  <si>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</si>
  <si>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</si>
  <si>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</si>
  <si>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</si>
  <si>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</si>
  <si>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</si>
  <si>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</si>
  <si>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</si>
  <si>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</si>
  <si>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</si>
  <si>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</si>
  <si>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</si>
  <si>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</si>
  <si>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</si>
  <si>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</si>
  <si>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</si>
  <si>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</si>
  <si>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</si>
  <si>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</si>
  <si>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</si>
  <si>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</si>
  <si>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</si>
  <si>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</si>
  <si>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</si>
  <si>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</si>
  <si>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</si>
  <si>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</si>
  <si>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</si>
  <si>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</si>
  <si>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</si>
  <si>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</si>
  <si>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</si>
  <si>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</si>
  <si>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</si>
  <si>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</si>
  <si>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</si>
  <si>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</si>
  <si>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</si>
  <si>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</si>
  <si>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</si>
  <si>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</si>
  <si>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</si>
  <si>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</si>
  <si>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</si>
  <si>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</si>
  <si>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</si>
  <si>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</si>
  <si>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</si>
  <si>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</si>
  <si>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</si>
  <si>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</si>
  <si>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</si>
  <si>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</si>
  <si>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</si>
  <si>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</si>
  <si>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</si>
  <si>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</si>
  <si>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</si>
  <si>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</si>
  <si>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</si>
  <si>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</si>
  <si>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</si>
  <si>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</si>
  <si>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</si>
  <si>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</si>
  <si>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</si>
  <si>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</si>
  <si>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</si>
  <si>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</si>
  <si>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</si>
  <si>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</si>
  <si>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</si>
  <si>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</si>
  <si>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</si>
  <si>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</si>
  <si>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</si>
  <si>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</si>
  <si>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</si>
  <si>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</si>
  <si>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</si>
  <si>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</si>
  <si>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</si>
  <si>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</si>
  <si>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</si>
  <si>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</si>
  <si>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</si>
  <si>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</si>
  <si>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</si>
  <si>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</si>
  <si>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</si>
  <si>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</si>
  <si>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</si>
  <si>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</si>
  <si>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</si>
  <si>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</si>
  <si>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</si>
  <si>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</si>
  <si>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</si>
  <si>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</si>
  <si>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</si>
  <si>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</si>
  <si>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</si>
  <si>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</si>
  <si>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</si>
  <si>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</si>
  <si>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</si>
  <si>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</si>
  <si>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</si>
  <si>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</si>
  <si>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</si>
  <si>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</si>
  <si>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</si>
  <si>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</si>
  <si>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</si>
  <si>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</si>
  <si>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</si>
  <si>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</si>
  <si>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</si>
  <si>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</si>
  <si>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</si>
  <si>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</si>
  <si>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</si>
  <si>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</si>
  <si>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</si>
  <si>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</si>
  <si>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</si>
  <si>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</si>
  <si>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</si>
  <si>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</si>
  <si>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</si>
  <si>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</si>
  <si>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</si>
  <si>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</si>
  <si>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</si>
  <si>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</si>
  <si>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</si>
  <si>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</si>
  <si>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</si>
  <si>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</si>
  <si>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</si>
  <si>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</si>
  <si>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</si>
  <si>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</si>
  <si>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</si>
  <si>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</si>
  <si>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</si>
  <si>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</si>
  <si>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</si>
  <si>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</si>
  <si>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</si>
  <si>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</si>
  <si>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</si>
  <si>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</si>
  <si>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</si>
  <si>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</si>
  <si>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</si>
  <si>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</si>
  <si>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</si>
  <si>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</si>
  <si>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</si>
  <si>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</si>
  <si>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</si>
  <si>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</si>
  <si>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</si>
  <si>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</si>
  <si>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</si>
  <si>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</si>
  <si>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</si>
  <si>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</si>
  <si>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</si>
  <si>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</si>
  <si>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</si>
  <si>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</si>
  <si>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</si>
  <si>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</si>
  <si>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</si>
  <si>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</si>
  <si>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</si>
  <si>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</si>
  <si>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</si>
  <si>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</si>
  <si>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</si>
  <si>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</si>
  <si>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</si>
  <si>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</si>
  <si>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</si>
  <si>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</si>
  <si>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</si>
  <si>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</si>
  <si>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</si>
  <si>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</si>
  <si>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</si>
  <si>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</si>
  <si>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</si>
  <si>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</si>
  <si>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</si>
  <si>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</si>
  <si>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</si>
  <si>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</si>
  <si>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</si>
  <si>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</si>
  <si>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</si>
  <si>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</si>
  <si>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</si>
  <si>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</si>
  <si>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</si>
  <si>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</si>
  <si>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</si>
  <si>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</si>
  <si>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</si>
  <si>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</si>
  <si>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</si>
  <si>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</si>
  <si>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</si>
  <si>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</si>
  <si>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</si>
  <si>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</si>
  <si>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</si>
  <si>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</si>
  <si>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</si>
  <si>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</si>
  <si>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</si>
  <si>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</si>
  <si>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</si>
  <si>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</si>
  <si>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</si>
  <si>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</si>
  <si>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</si>
  <si>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</si>
  <si>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</si>
  <si>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</si>
  <si>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</si>
  <si>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</si>
  <si>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</si>
  <si>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</si>
  <si>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</si>
  <si>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</si>
  <si>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</si>
  <si>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</si>
  <si>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</si>
  <si>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</si>
  <si>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</si>
  <si>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</si>
  <si>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</si>
  <si>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</si>
  <si>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</si>
  <si>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</si>
  <si>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</si>
  <si>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</si>
  <si>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</si>
  <si>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</si>
  <si>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</si>
  <si>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</si>
  <si>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</si>
  <si>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</si>
  <si>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</si>
  <si>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</si>
  <si>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</si>
  <si>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</si>
  <si>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</si>
  <si>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</si>
  <si>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</si>
  <si>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</si>
  <si>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</si>
  <si>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</si>
  <si>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</si>
  <si>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</si>
  <si>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</si>
  <si>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</si>
  <si>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</si>
  <si>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</si>
  <si>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</si>
  <si>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</si>
  <si>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</si>
  <si>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</si>
  <si>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</si>
  <si>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</si>
  <si>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</si>
  <si>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</si>
  <si>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</si>
  <si>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</si>
  <si>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</si>
  <si>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</si>
  <si>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</si>
  <si>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</si>
  <si>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</si>
  <si>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</si>
  <si>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</si>
  <si>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</si>
  <si>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</si>
  <si>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</si>
  <si>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</si>
  <si>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</si>
  <si>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</si>
  <si>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</si>
  <si>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</si>
  <si>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</si>
  <si>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</si>
  <si>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</si>
  <si>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</si>
  <si>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</si>
  <si>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</si>
  <si>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</si>
  <si>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</si>
  <si>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</si>
  <si>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</si>
  <si>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</si>
  <si>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</si>
  <si>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</si>
  <si>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</si>
  <si>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</si>
  <si>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</si>
  <si>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</si>
  <si>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</si>
  <si>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</si>
  <si>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</si>
  <si>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</si>
  <si>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</si>
  <si>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</si>
  <si>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</si>
  <si>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</si>
  <si>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</si>
  <si>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</si>
  <si>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</si>
  <si>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</si>
  <si>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</si>
  <si>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</si>
  <si>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</si>
  <si>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</si>
  <si>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</si>
  <si>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</si>
  <si>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</si>
  <si>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</si>
  <si>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</si>
  <si>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</si>
  <si>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</si>
  <si>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</si>
  <si>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</si>
  <si>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</si>
  <si>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</si>
  <si>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</si>
  <si>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</si>
  <si>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</si>
  <si>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</si>
  <si>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</si>
  <si>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</si>
  <si>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</si>
  <si>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</si>
  <si>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</si>
  <si>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</si>
  <si>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</si>
  <si>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</si>
  <si>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</si>
  <si>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</si>
  <si>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</si>
  <si>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</si>
  <si>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</si>
  <si>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</si>
  <si>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</si>
  <si>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</si>
  <si>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</si>
  <si>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</si>
  <si>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</si>
  <si>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</si>
  <si>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</si>
  <si>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</si>
  <si>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</si>
  <si>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</si>
  <si>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</si>
  <si>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</si>
  <si>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</si>
  <si>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</si>
  <si>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</si>
  <si>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</si>
  <si>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</si>
  <si>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</si>
  <si>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</si>
  <si>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</si>
  <si>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</si>
  <si>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</si>
  <si>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</si>
  <si>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</si>
  <si>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</si>
  <si>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</si>
  <si>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</si>
  <si>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</si>
  <si>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</si>
  <si>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</si>
  <si>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</si>
  <si>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</si>
  <si>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</si>
  <si>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</si>
  <si>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</si>
  <si>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</si>
  <si>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</si>
  <si>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</si>
  <si>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</si>
  <si>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</si>
  <si>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</si>
  <si>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</si>
  <si>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</si>
  <si>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</si>
  <si>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</si>
  <si>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</si>
  <si>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</si>
  <si>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</si>
  <si>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</si>
  <si>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</si>
  <si>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</si>
  <si>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</si>
  <si>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</si>
  <si>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</si>
  <si>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</si>
  <si>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</si>
  <si>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</si>
  <si>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</si>
  <si>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</si>
  <si>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</si>
  <si>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</si>
  <si>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</si>
  <si>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</si>
  <si>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</si>
  <si>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</si>
  <si>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</si>
  <si>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</si>
  <si>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</si>
  <si>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</si>
  <si>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</si>
  <si>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</si>
  <si>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</si>
  <si>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</si>
  <si>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</si>
  <si>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</si>
  <si>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</si>
  <si>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</si>
  <si>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</si>
  <si>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</si>
  <si>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</si>
  <si>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</si>
  <si>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</si>
  <si>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</si>
  <si>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</si>
  <si>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</si>
  <si>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</si>
  <si>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</si>
  <si>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</si>
  <si>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</si>
  <si>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</si>
  <si>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</si>
  <si>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</si>
  <si>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</si>
  <si>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</si>
  <si>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</si>
  <si>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</si>
  <si>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</si>
  <si>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</si>
  <si>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</si>
  <si>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</si>
  <si>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</si>
  <si>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</si>
  <si>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</si>
  <si>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</si>
  <si>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</si>
  <si>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</si>
  <si>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</si>
  <si>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</si>
  <si>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</si>
  <si>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</si>
  <si>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</si>
  <si>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</si>
  <si>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</si>
  <si>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</si>
  <si>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</si>
  <si>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</si>
  <si>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</si>
  <si>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</si>
  <si>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</si>
  <si>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</si>
  <si>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</si>
  <si>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</si>
  <si>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</si>
  <si>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</si>
  <si>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</si>
  <si>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</si>
  <si>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</si>
  <si>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</si>
  <si>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</si>
  <si>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</si>
  <si>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</si>
  <si>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</si>
  <si>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</si>
  <si>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</si>
  <si>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</si>
  <si>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</si>
  <si>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</si>
  <si>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</si>
  <si>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</si>
  <si>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</si>
  <si>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</si>
  <si>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</si>
  <si>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</si>
  <si>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</si>
  <si>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</si>
  <si>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</si>
  <si>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</si>
  <si>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</si>
  <si>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</si>
  <si>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</si>
  <si>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</si>
  <si>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</si>
  <si>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</si>
  <si>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</si>
  <si>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</si>
  <si>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</si>
  <si>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</si>
  <si>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</si>
  <si>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</si>
  <si>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</si>
  <si>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</si>
  <si>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</si>
  <si>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</si>
  <si>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</si>
  <si>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</si>
  <si>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</si>
  <si>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</si>
  <si>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</si>
  <si>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</si>
  <si>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</si>
  <si>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</si>
  <si>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</si>
  <si>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</si>
  <si>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</si>
  <si>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</si>
  <si>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</si>
  <si>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</si>
  <si>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</si>
  <si>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</si>
  <si>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</si>
  <si>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</si>
  <si>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</si>
  <si>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</si>
  <si>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</si>
  <si>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</si>
  <si>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</si>
  <si>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</si>
  <si>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</si>
  <si>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</si>
  <si>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</si>
  <si>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</si>
  <si>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</si>
  <si>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</si>
  <si>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</si>
  <si>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</si>
  <si>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</si>
  <si>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</si>
  <si>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</si>
  <si>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</si>
  <si>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</si>
  <si>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</si>
  <si>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</si>
  <si>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</si>
  <si>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</si>
  <si>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</si>
  <si>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</si>
  <si>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</si>
  <si>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</si>
  <si>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</si>
  <si>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</si>
  <si>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</si>
  <si>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</si>
  <si>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</si>
  <si>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</si>
  <si>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</si>
  <si>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</si>
  <si>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</si>
  <si>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</si>
  <si>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</si>
  <si>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</si>
  <si>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</si>
  <si>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</si>
  <si>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</si>
  <si>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</si>
  <si>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</si>
  <si>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</si>
  <si>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</si>
  <si>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</si>
  <si>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</si>
  <si>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</si>
  <si>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</si>
  <si>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</si>
  <si>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</si>
  <si>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</si>
  <si>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</si>
  <si>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</si>
  <si>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</si>
  <si>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</si>
  <si>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</si>
  <si>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</si>
  <si>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</si>
  <si>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</si>
  <si>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</si>
  <si>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</si>
  <si>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</si>
  <si>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</si>
  <si>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</si>
  <si>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</si>
  <si>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</si>
  <si>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</si>
  <si>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</si>
  <si>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</si>
  <si>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</si>
  <si>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</si>
  <si>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</si>
  <si>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</si>
  <si>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</si>
  <si>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</si>
  <si>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</si>
  <si>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</si>
  <si>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</si>
  <si>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</si>
  <si>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</si>
  <si>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</si>
  <si>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</si>
  <si>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</si>
  <si>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</si>
  <si>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</si>
  <si>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</si>
  <si>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</si>
  <si>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</si>
  <si>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</si>
  <si>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</si>
  <si>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</si>
  <si>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</si>
  <si>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</si>
  <si>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</si>
  <si>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</si>
  <si>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</si>
  <si>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</si>
  <si>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</si>
  <si>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</si>
  <si>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</si>
  <si>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</si>
  <si>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</si>
  <si>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</si>
  <si>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</si>
  <si>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</si>
  <si>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</si>
  <si>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</si>
  <si>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</si>
  <si>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</si>
  <si>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</si>
  <si>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</si>
  <si>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</si>
  <si>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</si>
  <si>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</si>
  <si>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</si>
  <si>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</si>
  <si>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</si>
  <si>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</si>
  <si>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</si>
  <si>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</si>
  <si>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</si>
  <si>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</si>
  <si>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</si>
  <si>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</si>
  <si>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</si>
  <si>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</si>
  <si>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</si>
  <si>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</si>
  <si>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</si>
  <si>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</si>
  <si>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</si>
  <si>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</si>
  <si>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</si>
  <si>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</si>
  <si>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</si>
  <si>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</si>
  <si>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</si>
  <si>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</si>
  <si>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</si>
  <si>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</si>
  <si>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</si>
  <si>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</si>
  <si>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</si>
  <si>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</si>
  <si>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</si>
  <si>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</si>
  <si>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</si>
  <si>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</si>
  <si>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</si>
  <si>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</si>
  <si>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</si>
  <si>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</si>
  <si>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</si>
  <si>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</si>
  <si>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</si>
  <si>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</si>
  <si>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</si>
  <si>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</si>
  <si>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</si>
  <si>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</si>
  <si>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</si>
  <si>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</si>
  <si>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</si>
  <si>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</si>
  <si>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</si>
  <si>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</si>
  <si>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</si>
  <si>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</si>
  <si>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</si>
  <si>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</si>
  <si>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</si>
  <si>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</si>
  <si>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</si>
  <si>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</si>
  <si>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</si>
  <si>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</si>
  <si>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</si>
  <si>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</si>
  <si>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</si>
  <si>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</si>
  <si>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</si>
  <si>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</si>
  <si>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</si>
  <si>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</si>
  <si>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</si>
  <si>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</si>
  <si>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</si>
  <si>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</si>
  <si>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</si>
  <si>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</si>
  <si>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</si>
  <si>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</si>
  <si>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</si>
  <si>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</si>
  <si>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</si>
  <si>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</si>
  <si>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</si>
  <si>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</si>
  <si>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</si>
  <si>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</si>
  <si>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</si>
  <si>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</si>
  <si>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</si>
  <si>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</si>
  <si>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</si>
  <si>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</si>
  <si>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</si>
  <si>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</si>
  <si>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</si>
  <si>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</si>
  <si>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</si>
  <si>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</si>
  <si>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</si>
  <si>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</si>
  <si>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</si>
  <si>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</si>
  <si>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</si>
  <si>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</si>
  <si>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</si>
  <si>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</si>
  <si>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</si>
  <si>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</si>
  <si>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</si>
  <si>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</si>
  <si>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</si>
  <si>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</si>
  <si>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</si>
  <si>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</si>
  <si>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</si>
  <si>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</si>
  <si>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</si>
  <si>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</si>
  <si>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</si>
  <si>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</si>
  <si>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</si>
  <si>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</si>
  <si>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</si>
  <si>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</si>
  <si>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</si>
  <si>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</si>
  <si>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</si>
  <si>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</si>
  <si>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</si>
  <si>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</si>
  <si>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</si>
  <si>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</si>
  <si>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</si>
  <si>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</si>
  <si>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</si>
  <si>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</si>
  <si>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</si>
  <si>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</si>
  <si>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</si>
  <si>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</si>
  <si>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</si>
  <si>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</si>
  <si>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</si>
  <si>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</si>
  <si>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</si>
  <si>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</si>
  <si>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</si>
  <si>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</si>
  <si>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</si>
  <si>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</si>
  <si>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</si>
  <si>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</si>
  <si>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</si>
  <si>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</si>
  <si>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</si>
  <si>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</si>
  <si>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</si>
  <si>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</si>
  <si>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</si>
  <si>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</si>
  <si>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</si>
  <si>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</si>
  <si>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</si>
  <si>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</si>
  <si>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</si>
  <si>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</si>
  <si>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</si>
  <si>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</si>
  <si>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</si>
  <si>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</si>
  <si>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</si>
  <si>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</si>
  <si>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</si>
  <si>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</si>
  <si>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</si>
  <si>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</si>
  <si>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</si>
  <si>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</si>
  <si>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</si>
  <si>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</si>
  <si>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</si>
  <si>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</si>
  <si>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</si>
  <si>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</si>
  <si>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</si>
  <si>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</si>
  <si>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</si>
  <si>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</si>
  <si>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</si>
  <si>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</si>
  <si>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</si>
  <si>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</si>
  <si>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</si>
  <si>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</si>
  <si>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</si>
  <si>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</si>
  <si>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</si>
  <si>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</si>
  <si>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</si>
  <si>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</si>
  <si>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</si>
  <si>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</si>
  <si>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</si>
  <si>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</si>
  <si>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</si>
  <si>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</si>
  <si>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</si>
  <si>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</si>
  <si>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</si>
  <si>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</si>
  <si>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</si>
  <si>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</si>
  <si>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</si>
  <si>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</si>
  <si>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</si>
  <si>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</si>
  <si>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</si>
  <si>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</si>
  <si>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</si>
  <si>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</si>
  <si>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</si>
  <si>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</si>
  <si>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</si>
  <si>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</si>
  <si>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</si>
  <si>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</si>
  <si>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</si>
  <si>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</si>
  <si>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</si>
  <si>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</si>
  <si>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</si>
  <si>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</si>
  <si>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</si>
  <si>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</si>
  <si>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</si>
  <si>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</si>
  <si>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</si>
  <si>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</si>
  <si>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</si>
  <si>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</si>
  <si>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</si>
  <si>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</si>
  <si>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</si>
  <si>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</si>
  <si>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</si>
  <si>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</si>
  <si>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</si>
  <si>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</si>
  <si>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</si>
  <si>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</si>
  <si>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</si>
  <si>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</si>
  <si>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</si>
  <si>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</si>
  <si>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</si>
  <si>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</si>
  <si>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</si>
  <si>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</si>
  <si>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</si>
  <si>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</si>
  <si>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</si>
  <si>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</si>
  <si>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</si>
  <si>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</si>
  <si>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</si>
  <si>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</si>
  <si>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</si>
  <si>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</si>
  <si>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</si>
  <si>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</si>
  <si>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</si>
  <si>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</si>
  <si>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</si>
  <si>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</si>
  <si>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</si>
  <si>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</si>
  <si>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</si>
  <si>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</si>
  <si>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</si>
  <si>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</si>
  <si>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</si>
  <si>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</si>
  <si>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</si>
  <si>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</si>
  <si>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</si>
  <si>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</si>
  <si>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</si>
  <si>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</si>
  <si>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</si>
  <si>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</si>
  <si>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</si>
  <si>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</si>
  <si>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</si>
  <si>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</si>
  <si>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</si>
  <si>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</si>
  <si>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</si>
  <si>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</si>
  <si>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</si>
  <si>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</si>
  <si>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</si>
  <si>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</si>
  <si>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</si>
  <si>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</si>
  <si>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</si>
  <si>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</si>
  <si>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</si>
  <si>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</si>
  <si>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</si>
  <si>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</si>
  <si>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</si>
  <si>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</si>
  <si>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</si>
  <si>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</si>
  <si>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</si>
  <si>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</si>
  <si>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</si>
  <si>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</si>
  <si>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</si>
  <si>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</si>
  <si>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</si>
  <si>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</si>
  <si>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</si>
  <si>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</si>
  <si>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</si>
  <si>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</si>
  <si>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</si>
  <si>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</si>
  <si>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</si>
  <si>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</si>
  <si>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</si>
  <si>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</si>
  <si>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</si>
  <si>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</si>
  <si>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</si>
  <si>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</si>
  <si>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</si>
  <si>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</si>
  <si>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</si>
  <si>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</si>
  <si>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</si>
  <si>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</si>
  <si>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</si>
  <si>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</si>
  <si>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</si>
  <si>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</si>
  <si>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</si>
  <si>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</si>
  <si>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</si>
  <si>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</si>
  <si>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</si>
  <si>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</si>
  <si>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</si>
  <si>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</si>
  <si>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</si>
  <si>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</si>
  <si>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</si>
  <si>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</si>
  <si>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</si>
  <si>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</si>
  <si>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</si>
  <si>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</si>
  <si>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</si>
  <si>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</si>
  <si>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</si>
  <si>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</si>
  <si>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</si>
  <si>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</si>
  <si>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</si>
  <si>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</si>
  <si>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</si>
  <si>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</si>
  <si>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</si>
  <si>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</si>
  <si>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</si>
  <si>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</si>
  <si>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</si>
  <si>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</si>
  <si>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</si>
  <si>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</si>
  <si>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</si>
  <si>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</si>
  <si>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</si>
  <si>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</si>
  <si>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</si>
  <si>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</si>
  <si>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</si>
  <si>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</si>
  <si>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</si>
  <si>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</si>
  <si>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</si>
  <si>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</si>
  <si>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</si>
  <si>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</si>
  <si>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</si>
  <si>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</si>
  <si>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</si>
  <si>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</si>
  <si>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</si>
  <si>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</si>
  <si>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</si>
  <si>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</si>
  <si>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</si>
  <si>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</si>
  <si>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</si>
  <si>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</si>
  <si>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</si>
  <si>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</si>
  <si>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</si>
  <si>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</si>
  <si>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</si>
  <si>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</si>
  <si>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</si>
  <si>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</si>
  <si>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</si>
  <si>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</si>
  <si>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</si>
  <si>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</si>
  <si>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</si>
  <si>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</si>
  <si>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</si>
  <si>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</si>
  <si>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</si>
  <si>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</si>
  <si>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</si>
  <si>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</si>
  <si>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</si>
  <si>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</si>
  <si>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</si>
  <si>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</si>
  <si>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</si>
  <si>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</si>
  <si>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</si>
  <si>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</si>
  <si>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</si>
  <si>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</si>
  <si>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</si>
  <si>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</si>
  <si>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</si>
  <si>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</si>
  <si>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</si>
  <si>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</si>
  <si>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</si>
  <si>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</si>
  <si>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</si>
  <si>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</si>
  <si>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</si>
  <si>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</si>
  <si>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</si>
  <si>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</si>
  <si>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</si>
  <si>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</si>
  <si>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</si>
  <si>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</si>
  <si>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</si>
  <si>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</si>
  <si>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</si>
  <si>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</si>
  <si>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</si>
  <si>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</si>
  <si>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</si>
  <si>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</si>
  <si>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</si>
  <si>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</si>
  <si>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</si>
  <si>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</si>
  <si>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</si>
  <si>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</si>
  <si>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</si>
  <si>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</si>
  <si>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</si>
  <si>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</si>
  <si>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</si>
  <si>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</si>
  <si>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</si>
  <si>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</si>
  <si>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</si>
  <si>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</si>
  <si>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</si>
  <si>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</si>
  <si>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</si>
  <si>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</si>
  <si>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</si>
  <si>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</si>
  <si>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</si>
  <si>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</si>
  <si>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</si>
  <si>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</si>
  <si>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</si>
  <si>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</si>
  <si>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</si>
  <si>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</si>
  <si>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</si>
  <si>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</si>
  <si>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</si>
  <si>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</si>
  <si>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</si>
  <si>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</si>
  <si>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</si>
  <si>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</si>
  <si>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</si>
  <si>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</si>
  <si>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</si>
  <si>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</si>
  <si>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</si>
  <si>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</si>
  <si>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</si>
  <si>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</si>
  <si>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</si>
  <si>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</si>
  <si>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</si>
  <si>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</si>
  <si>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</si>
  <si>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</si>
  <si>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</si>
  <si>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</si>
  <si>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</si>
  <si>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</si>
  <si>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</si>
  <si>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</si>
  <si>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</si>
  <si>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</si>
  <si>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</si>
  <si>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</si>
  <si>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</si>
  <si>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</si>
  <si>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</si>
  <si>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</si>
  <si>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</si>
  <si>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</si>
  <si>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</si>
  <si>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</si>
  <si>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</si>
  <si>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</si>
  <si>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</si>
  <si>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</si>
  <si>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</si>
  <si>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</si>
  <si>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</si>
  <si>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</si>
  <si>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</si>
  <si>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</si>
  <si>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</si>
  <si>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</si>
  <si>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</si>
  <si>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</si>
  <si>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</si>
  <si>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</si>
  <si>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</si>
  <si>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</si>
  <si>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</si>
  <si>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</si>
  <si>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</si>
  <si>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</si>
  <si>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</si>
  <si>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</si>
  <si>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</si>
  <si>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</si>
  <si>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</si>
  <si>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</si>
  <si>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</si>
  <si>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</si>
  <si>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</si>
  <si>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</si>
  <si>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</si>
  <si>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</si>
  <si>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</si>
  <si>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</si>
  <si>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</si>
  <si>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</si>
  <si>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</si>
  <si>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</si>
  <si>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</si>
  <si>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</si>
  <si>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</si>
  <si>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</si>
  <si>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</si>
  <si>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</si>
  <si>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</si>
  <si>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</si>
  <si>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</si>
  <si>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</si>
  <si>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</si>
  <si>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</si>
  <si>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</si>
  <si>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</si>
  <si>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</si>
  <si>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</si>
  <si>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</si>
  <si>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</si>
  <si>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</si>
  <si>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</si>
  <si>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</si>
  <si>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</si>
  <si>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</si>
  <si>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</si>
  <si>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</si>
  <si>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</si>
  <si>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</si>
  <si>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</si>
  <si>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</si>
  <si>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</si>
  <si>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</si>
  <si>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</si>
  <si>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</si>
  <si>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</si>
  <si>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</si>
  <si>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</si>
  <si>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</si>
  <si>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</si>
  <si>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</si>
  <si>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</si>
  <si>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</si>
  <si>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</si>
  <si>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</si>
  <si>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</si>
  <si>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</si>
  <si>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</si>
  <si>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</si>
  <si>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</si>
  <si>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</si>
  <si>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</si>
  <si>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</si>
  <si>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</si>
  <si>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</si>
  <si>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</si>
  <si>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</si>
  <si>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</si>
  <si>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</si>
  <si>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</si>
  <si>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</si>
  <si>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</si>
  <si>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</si>
  <si>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</si>
  <si>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</si>
  <si>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</si>
  <si>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</si>
  <si>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</si>
  <si>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</si>
  <si>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</si>
  <si>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</si>
  <si>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</si>
  <si>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</si>
  <si>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</si>
  <si>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</si>
  <si>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</si>
  <si>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</si>
  <si>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</si>
  <si>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</si>
  <si>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</si>
  <si>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</si>
  <si>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</si>
  <si>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</si>
  <si>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</si>
  <si>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</si>
  <si>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</si>
  <si>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</si>
  <si>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</si>
  <si>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</si>
  <si>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</si>
  <si>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</si>
  <si>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</si>
  <si>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</si>
  <si>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</si>
  <si>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</si>
  <si>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</si>
  <si>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</si>
  <si>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</si>
  <si>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</si>
  <si>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</si>
  <si>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</si>
  <si>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</si>
  <si>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</si>
  <si>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</si>
  <si>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</si>
  <si>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</si>
  <si>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</si>
  <si>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</si>
  <si>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</si>
  <si>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</si>
  <si>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</si>
  <si>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</si>
  <si>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</si>
  <si>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</si>
  <si>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</si>
  <si>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</si>
  <si>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</si>
  <si>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</si>
  <si>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</si>
  <si>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</si>
  <si>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</si>
  <si>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</si>
  <si>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</si>
  <si>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</si>
  <si>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</si>
  <si>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</si>
  <si>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</si>
  <si>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</si>
  <si>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</si>
  <si>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</si>
  <si>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</si>
  <si>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</si>
  <si>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</si>
  <si>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</si>
  <si>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</si>
  <si>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</si>
  <si>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</si>
  <si>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</si>
  <si>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</si>
  <si>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</si>
  <si>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</si>
  <si>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</si>
  <si>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</si>
  <si>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</si>
  <si>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</si>
  <si>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</si>
  <si>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</si>
  <si>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</si>
  <si>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</si>
  <si>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</si>
  <si>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</si>
  <si>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</si>
  <si>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</si>
  <si>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</si>
  <si>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</si>
  <si>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</si>
  <si>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</si>
  <si>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</si>
  <si>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</si>
  <si>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</si>
  <si>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</si>
  <si>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</si>
  <si>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</si>
  <si>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</si>
  <si>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</si>
  <si>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</si>
  <si>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</si>
  <si>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</si>
  <si>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</si>
  <si>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</si>
  <si>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</si>
  <si>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</si>
  <si>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</si>
  <si>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</si>
  <si>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</si>
  <si>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</si>
  <si>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</si>
  <si>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</si>
  <si>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</si>
  <si>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</si>
  <si>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</si>
  <si>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</si>
  <si>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</si>
  <si>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</si>
  <si>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</si>
  <si>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</si>
  <si>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</si>
  <si>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</si>
  <si>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</si>
  <si>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</si>
  <si>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</si>
  <si>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</si>
  <si>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</si>
  <si>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</si>
  <si>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</si>
  <si>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</si>
  <si>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</si>
  <si>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</si>
  <si>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</si>
  <si>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</si>
  <si>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</si>
  <si>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</si>
  <si>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</si>
  <si>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</si>
  <si>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</si>
  <si>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</si>
  <si>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</si>
  <si>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</si>
  <si>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</si>
  <si>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</si>
  <si>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</si>
  <si>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</si>
  <si>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</si>
  <si>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</si>
  <si>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</si>
  <si>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</si>
  <si>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</si>
  <si>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</si>
  <si>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</si>
  <si>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</si>
  <si>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</si>
  <si>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</si>
  <si>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</si>
  <si>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</si>
  <si>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</si>
  <si>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</si>
  <si>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</si>
  <si>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</si>
  <si>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</si>
  <si>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</si>
  <si>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</si>
  <si>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</si>
  <si>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</si>
  <si>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</si>
  <si>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</si>
  <si>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</si>
  <si>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</si>
  <si>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</si>
  <si>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</si>
  <si>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</si>
  <si>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</si>
  <si>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</si>
  <si>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</si>
  <si>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</si>
  <si>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</si>
  <si>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</si>
  <si>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</si>
  <si>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</si>
  <si>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</si>
  <si>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</si>
  <si>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</si>
  <si>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</si>
  <si>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</si>
  <si>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</si>
  <si>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</si>
  <si>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</si>
  <si>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</si>
  <si>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</si>
  <si>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</si>
  <si>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</si>
  <si>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</si>
  <si>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</si>
  <si>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</si>
  <si>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</si>
  <si>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</si>
  <si>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</si>
  <si>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</si>
  <si>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</si>
  <si>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</si>
  <si>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</si>
  <si>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</si>
  <si>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</si>
  <si>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</si>
  <si>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</si>
  <si>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</si>
  <si>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</si>
  <si>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</si>
  <si>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</si>
  <si>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</si>
  <si>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</si>
  <si>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</si>
  <si>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</si>
  <si>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</si>
  <si>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</si>
  <si>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</si>
  <si>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</si>
  <si>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</si>
  <si>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</si>
  <si>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</si>
  <si>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</si>
  <si>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</si>
  <si>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</si>
  <si>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</si>
  <si>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</si>
  <si>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</si>
  <si>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</si>
  <si>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</si>
  <si>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</si>
  <si>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</si>
  <si>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</si>
  <si>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</si>
  <si>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</si>
  <si>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</si>
  <si>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</si>
  <si>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</si>
  <si>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</si>
  <si>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</si>
  <si>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</si>
  <si>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</si>
  <si>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</si>
  <si>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</si>
  <si>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</si>
  <si>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</si>
  <si>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</si>
  <si>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</si>
  <si>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</si>
  <si>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</si>
  <si>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</si>
  <si>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</si>
  <si>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</si>
  <si>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</si>
  <si>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</si>
  <si>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</si>
  <si>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</si>
  <si>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</si>
  <si>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</si>
  <si>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</si>
  <si>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</si>
  <si>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</si>
  <si>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</si>
  <si>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</si>
  <si>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</si>
  <si>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</si>
  <si>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</si>
  <si>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</si>
  <si>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</si>
  <si>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</si>
  <si>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</si>
  <si>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</si>
  <si>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</si>
  <si>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</si>
  <si>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</si>
  <si>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</si>
  <si>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</si>
  <si>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</si>
  <si>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</si>
  <si>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</si>
  <si>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</si>
  <si>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</si>
  <si>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</si>
  <si>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</si>
  <si>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</si>
  <si>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</si>
  <si>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</si>
  <si>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</si>
  <si>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</si>
  <si>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</si>
  <si>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</si>
  <si>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</si>
  <si>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</si>
  <si>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</si>
  <si>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</si>
  <si>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</si>
  <si>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</si>
  <si>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</si>
  <si>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</si>
  <si>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</si>
  <si>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</si>
  <si>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</si>
  <si>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</si>
  <si>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</si>
  <si>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</si>
  <si>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</si>
  <si>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</si>
  <si>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</si>
  <si>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</si>
  <si>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</si>
  <si>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</si>
  <si>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</si>
  <si>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</si>
  <si>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</si>
  <si>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</si>
  <si>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</si>
  <si>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</si>
  <si>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</si>
  <si>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</si>
  <si>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</si>
  <si>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</si>
  <si>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</si>
  <si>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</si>
  <si>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</si>
  <si>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</si>
  <si>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</si>
  <si>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</si>
  <si>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</si>
  <si>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</si>
  <si>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</si>
  <si>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</si>
  <si>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</si>
  <si>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</si>
  <si>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</si>
  <si>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</si>
  <si>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</si>
  <si>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</si>
  <si>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</si>
  <si>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</si>
  <si>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</si>
  <si>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</si>
  <si>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</si>
  <si>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</si>
  <si>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</si>
  <si>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</si>
  <si>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</si>
  <si>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</si>
  <si>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</si>
  <si>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</si>
  <si>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</si>
  <si>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</si>
  <si>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</si>
  <si>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</si>
  <si>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</si>
  <si>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</si>
  <si>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</si>
  <si>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</si>
  <si>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</si>
  <si>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</si>
  <si>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</si>
  <si>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</si>
  <si>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</si>
  <si>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</si>
  <si>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</si>
  <si>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</si>
  <si>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</si>
  <si>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</si>
  <si>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</si>
  <si>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</si>
  <si>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</si>
  <si>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</si>
  <si>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</si>
  <si>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</si>
  <si>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</si>
  <si>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</si>
  <si>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</si>
  <si>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</si>
  <si>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</si>
  <si>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</si>
  <si>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</si>
  <si>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</si>
  <si>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</si>
  <si>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</si>
  <si>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</si>
  <si>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</si>
  <si>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</si>
  <si>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</si>
  <si>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</si>
  <si>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</si>
  <si>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</si>
  <si>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</si>
  <si>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</si>
  <si>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</si>
  <si>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</si>
  <si>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</si>
  <si>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</si>
  <si>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</si>
  <si>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</si>
  <si>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</si>
  <si>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</si>
  <si>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</si>
  <si>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</si>
  <si>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</si>
  <si>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</si>
  <si>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</si>
  <si>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</si>
  <si>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</si>
  <si>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</si>
  <si>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</si>
  <si>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</si>
  <si>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</si>
  <si>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</si>
  <si>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</si>
  <si>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</si>
  <si>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</si>
  <si>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</si>
  <si>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</si>
  <si>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</si>
  <si>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</si>
  <si>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</si>
  <si>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</si>
  <si>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</si>
  <si>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</si>
  <si>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</si>
  <si>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</si>
  <si>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</si>
  <si>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</si>
  <si>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</si>
  <si>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</si>
  <si>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</si>
  <si>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</si>
  <si>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</si>
  <si>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</si>
  <si>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</si>
  <si>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</si>
  <si>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</si>
  <si>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</si>
  <si>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</si>
  <si>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</si>
  <si>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</si>
  <si>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</si>
  <si>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</si>
  <si>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</si>
  <si>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</si>
  <si>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</si>
  <si>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</si>
  <si>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</si>
  <si>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</si>
  <si>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</si>
  <si>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</si>
  <si>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</si>
  <si>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</si>
  <si>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</si>
  <si>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</si>
  <si>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</si>
  <si>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</si>
  <si>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</si>
  <si>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</si>
  <si>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</si>
  <si>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</si>
  <si>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</si>
  <si>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</si>
  <si>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</si>
  <si>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</si>
  <si>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</si>
  <si>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</si>
  <si>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</si>
  <si>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</si>
  <si>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</si>
  <si>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</si>
  <si>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</si>
  <si>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</si>
  <si>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</si>
  <si>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</si>
  <si>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</si>
  <si>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</si>
  <si>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</si>
  <si>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</si>
  <si>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</si>
  <si>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</si>
  <si>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</si>
  <si>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</si>
  <si>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</si>
  <si>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</si>
  <si>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</si>
  <si>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</si>
  <si>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</si>
  <si>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</si>
  <si>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</si>
  <si>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</si>
  <si>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</si>
  <si>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</si>
  <si>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</si>
  <si>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</si>
  <si>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</si>
  <si>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</si>
  <si>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</si>
  <si>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</si>
  <si>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</si>
  <si>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</si>
  <si>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</si>
  <si>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</si>
  <si>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</si>
  <si>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</si>
  <si>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</si>
  <si>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</si>
  <si>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</si>
  <si>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</si>
  <si>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</si>
  <si>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</si>
  <si>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</si>
  <si>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</si>
  <si>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</si>
  <si>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</si>
  <si>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</si>
  <si>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</si>
  <si>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</si>
  <si>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</si>
  <si>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</si>
  <si>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</si>
  <si>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</si>
  <si>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</si>
  <si>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</si>
  <si>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</si>
  <si>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</si>
  <si>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</si>
  <si>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</si>
  <si>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</si>
  <si>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</si>
  <si>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</si>
  <si>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</si>
  <si>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</si>
  <si>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</si>
  <si>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</si>
  <si>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</si>
  <si>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</si>
  <si>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</si>
  <si>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</si>
  <si>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</si>
  <si>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</si>
  <si>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</si>
  <si>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</si>
  <si>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</si>
  <si>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</si>
  <si>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</si>
  <si>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</si>
  <si>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</si>
  <si>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</si>
  <si>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</si>
  <si>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</si>
  <si>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</si>
  <si>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</si>
  <si>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</si>
  <si>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</si>
  <si>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</si>
  <si>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</si>
  <si>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</si>
  <si>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</si>
  <si>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</si>
  <si>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</si>
  <si>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</si>
  <si>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</si>
  <si>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</si>
  <si>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</si>
  <si>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</si>
  <si>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</si>
  <si>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</si>
  <si>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</si>
  <si>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</si>
  <si>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</si>
  <si>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</si>
  <si>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</si>
  <si>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</si>
  <si>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</si>
  <si>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</si>
  <si>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</si>
  <si>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</si>
  <si>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</si>
  <si>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</si>
  <si>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</si>
  <si>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</si>
  <si>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</si>
  <si>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</si>
  <si>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</si>
  <si>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</si>
  <si>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</si>
  <si>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</si>
  <si>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</si>
  <si>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</si>
  <si>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</si>
  <si>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</si>
  <si>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</si>
  <si>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</si>
  <si>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</si>
  <si>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</si>
  <si>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</si>
  <si>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</si>
  <si>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</si>
  <si>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</si>
  <si>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</si>
  <si>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</si>
  <si>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</si>
  <si>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</si>
  <si>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</si>
  <si>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</si>
  <si>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</si>
  <si>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</si>
  <si>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</si>
  <si>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</si>
  <si>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</si>
  <si>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</si>
  <si>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</si>
  <si>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</si>
  <si>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</si>
  <si>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</si>
  <si>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</si>
  <si>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</si>
  <si>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</si>
  <si>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</si>
  <si>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</si>
  <si>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</si>
  <si>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</si>
  <si>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</si>
  <si>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</si>
  <si>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</si>
  <si>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</si>
  <si>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</si>
  <si>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</si>
  <si>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</si>
  <si>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</si>
  <si>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</si>
  <si>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</si>
  <si>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</si>
  <si>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</si>
  <si>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</si>
  <si>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</si>
  <si>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</si>
  <si>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</si>
  <si>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</si>
  <si>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</si>
  <si>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</si>
  <si>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</si>
  <si>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</si>
  <si>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</si>
  <si>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</si>
  <si>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</si>
  <si>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</si>
  <si>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</si>
  <si>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</si>
  <si>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</si>
  <si>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</si>
  <si>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</si>
  <si>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</si>
  <si>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</si>
  <si>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</si>
  <si>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</si>
  <si>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</si>
  <si>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</si>
  <si>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</si>
  <si>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</si>
  <si>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</si>
  <si>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</si>
  <si>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</si>
  <si>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</si>
  <si>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</si>
  <si>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</si>
  <si>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</si>
  <si>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</si>
  <si>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</si>
  <si>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</si>
  <si>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</si>
  <si>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</si>
  <si>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</si>
  <si>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</si>
  <si>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</si>
  <si>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</si>
  <si>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</si>
  <si>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</si>
  <si>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</si>
  <si>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</si>
  <si>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</si>
  <si>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</si>
  <si>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</si>
  <si>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</si>
  <si>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</si>
  <si>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</si>
  <si>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</si>
  <si>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</si>
  <si>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</si>
  <si>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</si>
  <si>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</si>
  <si>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</si>
  <si>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</si>
  <si>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</si>
  <si>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</si>
  <si>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</si>
  <si>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</si>
  <si>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</si>
  <si>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</si>
  <si>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</si>
  <si>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</si>
  <si>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</si>
  <si>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</si>
  <si>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</si>
  <si>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</si>
  <si>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</si>
  <si>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</si>
  <si>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</si>
  <si>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</si>
  <si>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</si>
  <si>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</si>
  <si>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</si>
  <si>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</si>
  <si>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</si>
  <si>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</si>
  <si>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</si>
  <si>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</si>
  <si>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</si>
  <si>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</si>
  <si>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</si>
  <si>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</si>
  <si>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</si>
  <si>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</si>
  <si>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</si>
  <si>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</si>
  <si>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</si>
  <si>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</si>
  <si>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</si>
  <si>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</si>
  <si>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</si>
  <si>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</si>
  <si>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</si>
  <si>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</si>
  <si>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</si>
  <si>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</si>
  <si>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</si>
  <si>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</si>
  <si>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</si>
  <si>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</si>
  <si>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</si>
  <si>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</si>
  <si>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</si>
  <si>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</si>
  <si>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</si>
  <si>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</si>
  <si>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</si>
  <si>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</si>
  <si>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</si>
  <si>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</si>
  <si>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</si>
  <si>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</si>
  <si>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</si>
  <si>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</si>
  <si>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</si>
  <si>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</si>
  <si>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</si>
  <si>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</si>
  <si>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</si>
  <si>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</si>
  <si>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</si>
  <si>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</si>
  <si>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</si>
  <si>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</si>
  <si>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</si>
  <si>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</si>
  <si>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</si>
  <si>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</si>
  <si>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</si>
  <si>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</si>
  <si>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</si>
  <si>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</si>
  <si>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</si>
  <si>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</si>
  <si>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</si>
  <si>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</si>
  <si>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</si>
  <si>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</si>
  <si>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</si>
  <si>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</si>
  <si>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</si>
  <si>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</si>
  <si>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</si>
  <si>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</si>
  <si>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</si>
  <si>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</si>
  <si>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</si>
  <si>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</si>
  <si>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</si>
  <si>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</si>
  <si>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</si>
  <si>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</si>
  <si>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</si>
  <si>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</si>
  <si>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</si>
  <si>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</si>
  <si>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</si>
  <si>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</si>
  <si>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</si>
  <si>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</si>
  <si>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</si>
  <si>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</si>
  <si>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</si>
  <si>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</si>
  <si>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</si>
  <si>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</si>
  <si>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</si>
  <si>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</si>
  <si>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</si>
  <si>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</si>
  <si>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</si>
  <si>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</si>
  <si>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</si>
  <si>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</si>
  <si>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</si>
  <si>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</si>
  <si>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</si>
  <si>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</si>
  <si>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</si>
  <si>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</si>
  <si>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</si>
  <si>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</si>
  <si>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</si>
  <si>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</si>
  <si>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</si>
  <si>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</si>
  <si>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</si>
  <si>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</si>
  <si>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</si>
  <si>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</si>
  <si>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</si>
  <si>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</si>
  <si>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</si>
  <si>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</si>
  <si>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</si>
  <si>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</si>
  <si>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</si>
  <si>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</si>
  <si>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</si>
  <si>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</si>
  <si>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</si>
  <si>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</si>
  <si>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</si>
  <si>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</si>
  <si>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</si>
  <si>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</si>
  <si>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</si>
  <si>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</si>
  <si>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</si>
  <si>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</si>
  <si>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</si>
  <si>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</si>
  <si>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</si>
  <si>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</si>
  <si>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</si>
  <si>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</si>
  <si>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</si>
  <si>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</si>
  <si>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</si>
  <si>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</si>
  <si>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</si>
  <si>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</si>
  <si>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</si>
  <si>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</si>
  <si>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</si>
  <si>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</si>
  <si>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</si>
  <si>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</si>
  <si>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</si>
  <si>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</si>
  <si>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</si>
  <si>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</si>
  <si>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</si>
  <si>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</si>
  <si>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</si>
  <si>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</si>
  <si>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</si>
  <si>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</si>
  <si>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</si>
  <si>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</si>
  <si>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</si>
  <si>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</si>
  <si>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</si>
  <si>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</si>
  <si>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</si>
  <si>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</si>
  <si>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</si>
  <si>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</si>
  <si>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</si>
  <si>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</si>
  <si>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</si>
  <si>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</si>
  <si>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</si>
  <si>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</si>
  <si>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</si>
  <si>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</si>
  <si>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</si>
  <si>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</si>
  <si>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</si>
  <si>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</si>
  <si>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</si>
  <si>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</si>
  <si>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</si>
  <si>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</si>
  <si>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</si>
  <si>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</si>
  <si>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</si>
  <si>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</si>
  <si>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</si>
  <si>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</si>
  <si>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</si>
  <si>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</si>
  <si>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</si>
  <si>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</si>
  <si>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</si>
  <si>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</si>
  <si>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</si>
  <si>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</si>
  <si>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</si>
  <si>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</si>
  <si>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</si>
  <si>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</si>
  <si>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</si>
  <si>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</si>
  <si>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</si>
  <si>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</si>
  <si>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</si>
  <si>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</si>
  <si>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</si>
  <si>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</si>
  <si>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</si>
  <si>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</si>
  <si>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</si>
  <si>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</si>
  <si>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</si>
  <si>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</si>
  <si>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</si>
  <si>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</si>
  <si>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</si>
  <si>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</si>
  <si>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</si>
  <si>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</si>
  <si>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</si>
  <si>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</si>
  <si>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</si>
  <si>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</si>
  <si>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</si>
  <si>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</si>
  <si>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</si>
  <si>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</si>
  <si>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</si>
  <si>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</si>
  <si>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</si>
  <si>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</si>
  <si>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</si>
  <si>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</si>
  <si>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</si>
  <si>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</si>
  <si>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</si>
  <si>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</si>
  <si>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</si>
  <si>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</si>
  <si>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</si>
  <si>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</si>
  <si>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</si>
  <si>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</si>
  <si>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</si>
  <si>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</si>
  <si>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</si>
  <si>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</si>
  <si>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</si>
  <si>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</si>
  <si>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</si>
  <si>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</si>
  <si>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</si>
  <si>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</si>
  <si>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</si>
  <si>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</si>
  <si>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</si>
  <si>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</si>
  <si>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</si>
  <si>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</si>
  <si>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</si>
  <si>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</si>
  <si>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</si>
  <si>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</si>
  <si>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</si>
  <si>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</si>
  <si>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</si>
  <si>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</si>
  <si>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</si>
  <si>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</si>
  <si>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</si>
  <si>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</si>
  <si>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</si>
  <si>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</si>
  <si>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</si>
  <si>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</si>
  <si>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</si>
  <si>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</si>
  <si>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</si>
  <si>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</si>
  <si>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</si>
  <si>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</si>
  <si>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</si>
  <si>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</si>
  <si>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</si>
  <si>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</si>
  <si>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</si>
  <si>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</si>
  <si>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</si>
  <si>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</si>
  <si>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</si>
  <si>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</si>
  <si>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</si>
  <si>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</si>
  <si>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</si>
  <si>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</si>
  <si>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</si>
  <si>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</si>
  <si>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</si>
  <si>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</si>
  <si>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</si>
  <si>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</si>
  <si>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</si>
  <si>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</si>
  <si>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</si>
  <si>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</si>
  <si>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</si>
  <si>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</si>
  <si>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</si>
  <si>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</si>
  <si>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</si>
  <si>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</si>
  <si>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</si>
  <si>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</si>
  <si>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</si>
  <si>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</si>
  <si>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</si>
  <si>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</si>
  <si>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</si>
  <si>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</si>
  <si>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</si>
  <si>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</si>
  <si>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</si>
  <si>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</si>
  <si>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</si>
  <si>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</si>
  <si>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</si>
  <si>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</si>
  <si>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</si>
  <si>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</si>
  <si>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</si>
  <si>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</si>
  <si>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</si>
  <si>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</si>
  <si>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</si>
  <si>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</si>
  <si>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</si>
  <si>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</si>
  <si>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</si>
  <si>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</si>
  <si>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</si>
  <si>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</si>
  <si>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</si>
  <si>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</si>
  <si>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</si>
  <si>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</si>
  <si>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</si>
  <si>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</si>
  <si>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</si>
  <si>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</si>
  <si>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</si>
  <si>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</si>
  <si>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</si>
  <si>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</si>
  <si>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</si>
  <si>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</si>
  <si>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</si>
  <si>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</si>
  <si>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</si>
  <si>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</si>
  <si>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</si>
  <si>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</si>
  <si>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</si>
  <si>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</si>
  <si>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</si>
  <si>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</si>
  <si>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</si>
  <si>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</si>
  <si>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</si>
  <si>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</si>
  <si>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</si>
  <si>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</si>
  <si>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</si>
  <si>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</si>
  <si>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</si>
  <si>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</si>
  <si>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</si>
  <si>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</si>
  <si>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</si>
  <si>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</si>
  <si>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</si>
  <si>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</si>
  <si>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</si>
  <si>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</si>
  <si>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</si>
  <si>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</si>
  <si>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</si>
  <si>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</si>
  <si>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</si>
  <si>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</si>
  <si>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</si>
  <si>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</si>
  <si>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</si>
  <si>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</si>
  <si>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</si>
  <si>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</si>
  <si>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</si>
  <si>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</si>
  <si>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</si>
  <si>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</si>
  <si>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</si>
  <si>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</si>
  <si>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</si>
  <si>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</si>
  <si>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</si>
  <si>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</si>
  <si>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</si>
  <si>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</si>
  <si>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</si>
  <si>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</si>
  <si>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</si>
  <si>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</si>
  <si>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</si>
  <si>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</si>
  <si>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</si>
  <si>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</si>
  <si>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</si>
  <si>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</si>
  <si>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</si>
  <si>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</si>
  <si>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</si>
  <si>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</si>
  <si>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</si>
  <si>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</si>
  <si>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</si>
  <si>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</si>
  <si>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</si>
  <si>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</si>
  <si>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</si>
  <si>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</si>
  <si>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</si>
  <si>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</si>
  <si>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</si>
  <si>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</si>
  <si>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</si>
  <si>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</si>
  <si>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</si>
  <si>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</si>
  <si>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</si>
  <si>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</si>
  <si>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</si>
  <si>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</si>
  <si>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</si>
  <si>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</si>
  <si>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</si>
  <si>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</si>
  <si>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</si>
  <si>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</si>
  <si>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</si>
  <si>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</si>
  <si>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</si>
  <si>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</si>
  <si>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</si>
  <si>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</si>
  <si>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</si>
  <si>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</si>
  <si>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</si>
  <si>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</si>
  <si>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</si>
  <si>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</si>
  <si>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</si>
  <si>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</si>
  <si>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</si>
  <si>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</si>
  <si>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</si>
  <si>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</si>
  <si>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</si>
  <si>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</si>
  <si>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</si>
  <si>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</si>
  <si>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</si>
  <si>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</si>
  <si>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</si>
  <si>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</si>
  <si>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</si>
  <si>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</si>
  <si>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</si>
  <si>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</si>
  <si>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</si>
  <si>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</si>
  <si>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</si>
  <si>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</si>
  <si>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</si>
  <si>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</si>
  <si>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</si>
  <si>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</si>
  <si>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</si>
  <si>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</si>
  <si>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</si>
  <si>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</si>
  <si>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</si>
  <si>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</si>
  <si>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</si>
  <si>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</si>
  <si>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</si>
  <si>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</si>
  <si>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</si>
  <si>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</si>
  <si>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</si>
  <si>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</si>
  <si>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</si>
  <si>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</si>
  <si>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</si>
  <si>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</si>
  <si>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</si>
  <si>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</si>
  <si>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</si>
  <si>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</si>
  <si>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</si>
  <si>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</si>
  <si>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</si>
  <si>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</si>
  <si>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</si>
  <si>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</si>
  <si>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</si>
  <si>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</si>
  <si>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</si>
  <si>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</si>
  <si>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</si>
  <si>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</si>
  <si>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</si>
  <si>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</si>
  <si>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</si>
  <si>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</si>
  <si>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</si>
  <si>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</si>
  <si>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</si>
  <si>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</si>
  <si>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</si>
  <si>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</si>
  <si>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</si>
  <si>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</si>
  <si>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</si>
  <si>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</si>
  <si>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</si>
  <si>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</si>
  <si>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</si>
  <si>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</si>
  <si>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</si>
  <si>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</si>
  <si>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</si>
  <si>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</si>
  <si>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</si>
  <si>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</si>
  <si>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</si>
  <si>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</si>
  <si>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</si>
  <si>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</si>
  <si>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</si>
  <si>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</si>
  <si>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</si>
  <si>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</si>
  <si>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</si>
  <si>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</si>
  <si>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</si>
  <si>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</si>
  <si>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</si>
  <si>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</si>
  <si>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</si>
  <si>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</si>
  <si>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</si>
  <si>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</si>
  <si>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</si>
  <si>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</si>
  <si>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</si>
  <si>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</si>
  <si>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</si>
  <si>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</si>
  <si>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</si>
  <si>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</si>
  <si>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</si>
  <si>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</si>
  <si>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</si>
  <si>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</si>
  <si>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</si>
  <si>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</si>
  <si>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</si>
  <si>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</si>
  <si>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</si>
  <si>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</si>
  <si>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</si>
  <si>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</si>
  <si>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</si>
  <si>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</si>
  <si>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</si>
  <si>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</si>
  <si>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</si>
  <si>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</si>
  <si>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</si>
  <si>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</si>
  <si>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</si>
  <si>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</si>
  <si>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</si>
  <si>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</si>
  <si>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</si>
  <si>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</si>
  <si>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</si>
  <si>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</si>
  <si>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</si>
  <si>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</si>
  <si>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</si>
  <si>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</si>
  <si>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</si>
  <si>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</si>
  <si>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</si>
  <si>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</si>
  <si>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</si>
  <si>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</si>
  <si>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</si>
  <si>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</si>
  <si>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</si>
  <si>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</si>
  <si>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</si>
  <si>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</si>
  <si>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</si>
  <si>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</si>
  <si>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</si>
  <si>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</si>
  <si>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</si>
  <si>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</si>
  <si>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</si>
  <si>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</si>
  <si>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</si>
  <si>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</si>
  <si>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</si>
  <si>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</si>
  <si>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</si>
  <si>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</si>
  <si>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</si>
  <si>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</si>
  <si>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</si>
  <si>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</si>
  <si>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</si>
  <si>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</si>
  <si>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</si>
  <si>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</si>
  <si>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</si>
  <si>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</si>
  <si>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</si>
  <si>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</si>
  <si>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</si>
  <si>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</si>
  <si>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</si>
  <si>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</si>
  <si>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</si>
  <si>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</si>
  <si>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</si>
  <si>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</si>
  <si>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</si>
  <si>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</si>
  <si>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</si>
  <si>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</si>
  <si>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</si>
  <si>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</si>
  <si>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</si>
  <si>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</si>
  <si>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</si>
  <si>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</si>
  <si>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</si>
  <si>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</si>
  <si>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</si>
  <si>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</si>
  <si>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</si>
  <si>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</si>
  <si>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</si>
  <si>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</si>
  <si>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</si>
  <si>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</si>
  <si>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</si>
  <si>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</si>
  <si>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</si>
  <si>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</si>
  <si>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</si>
  <si>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</si>
  <si>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</si>
  <si>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</si>
  <si>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</si>
  <si>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</si>
  <si>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</si>
  <si>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</si>
  <si>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</si>
  <si>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</si>
  <si>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</si>
  <si>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</si>
  <si>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</si>
  <si>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</si>
  <si>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</si>
  <si>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</si>
  <si>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</si>
  <si>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</si>
  <si>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</si>
  <si>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</si>
  <si>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</si>
  <si>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</si>
  <si>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</si>
  <si>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</si>
  <si>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</si>
  <si>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</si>
  <si>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</si>
  <si>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</si>
  <si>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</si>
  <si>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</si>
  <si>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</si>
  <si>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</si>
  <si>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</si>
  <si>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</si>
  <si>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</si>
  <si>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</si>
  <si>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</si>
  <si>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</si>
  <si>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</si>
  <si>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</si>
  <si>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</si>
  <si>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</si>
  <si>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</si>
  <si>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</si>
  <si>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</si>
  <si>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</si>
  <si>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</si>
  <si>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</si>
  <si>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</si>
  <si>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</si>
  <si>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</si>
  <si>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</si>
  <si>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</si>
  <si>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</si>
  <si>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</si>
  <si>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</si>
  <si>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</si>
  <si>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</si>
  <si>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</si>
  <si>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</si>
  <si>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</si>
  <si>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</si>
  <si>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</si>
  <si>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</si>
  <si>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</si>
  <si>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</si>
  <si>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</si>
  <si>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</si>
  <si>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</si>
  <si>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</si>
  <si>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</si>
  <si>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</si>
  <si>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</si>
  <si>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</si>
  <si>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</si>
  <si>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</si>
  <si>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</si>
  <si>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</si>
  <si>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</si>
  <si>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</si>
  <si>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</si>
  <si>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</si>
  <si>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</si>
  <si>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</si>
  <si>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</si>
  <si>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</si>
  <si>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</si>
  <si>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</si>
  <si>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</si>
  <si>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</si>
  <si>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</si>
  <si>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</si>
  <si>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</si>
  <si>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</si>
  <si>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</si>
  <si>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</si>
  <si>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</si>
  <si>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</si>
  <si>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</si>
  <si>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</si>
  <si>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</si>
  <si>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</si>
  <si>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</si>
  <si>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</si>
  <si>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</si>
  <si>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</si>
  <si>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</si>
  <si>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</si>
  <si>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</si>
  <si>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</si>
  <si>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</si>
  <si>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</si>
  <si>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</si>
  <si>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</si>
  <si>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</si>
  <si>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</si>
  <si>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</si>
  <si>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</si>
  <si>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</si>
  <si>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</si>
  <si>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</si>
  <si>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</si>
  <si>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</si>
  <si>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</si>
  <si>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</si>
  <si>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</si>
  <si>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</si>
  <si>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</si>
  <si>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</si>
  <si>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</si>
  <si>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</si>
  <si>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</si>
  <si>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</si>
  <si>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</si>
  <si>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</si>
  <si>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</si>
  <si>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</si>
  <si>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</si>
  <si>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</si>
  <si>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</si>
  <si>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</si>
  <si>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</si>
  <si>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</si>
  <si>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</si>
  <si>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</si>
  <si>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</si>
  <si>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</si>
  <si>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</si>
  <si>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</si>
  <si>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</si>
  <si>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</si>
  <si>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</si>
  <si>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</si>
  <si>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</si>
  <si>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</si>
  <si>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</si>
  <si>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</si>
  <si>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</si>
  <si>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</si>
  <si>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</si>
  <si>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</si>
  <si>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</si>
  <si>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</si>
  <si>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</si>
  <si>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</si>
  <si>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</si>
  <si>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</si>
  <si>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</si>
  <si>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</si>
  <si>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</si>
  <si>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</si>
  <si>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</si>
  <si>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</si>
  <si>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</si>
  <si>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</si>
  <si>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</si>
  <si>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</si>
  <si>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</si>
  <si>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</si>
  <si>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</si>
  <si>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</si>
  <si>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</si>
  <si>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</si>
  <si>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</si>
  <si>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</si>
  <si>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</si>
  <si>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</si>
  <si>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</si>
  <si>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</si>
  <si>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</si>
  <si>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</si>
  <si>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</si>
  <si>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</si>
  <si>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</si>
  <si>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</si>
  <si>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</si>
  <si>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</si>
  <si>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</si>
  <si>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</si>
  <si>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</si>
  <si>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</si>
  <si>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</si>
  <si>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</si>
  <si>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</si>
  <si>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</si>
  <si>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</si>
  <si>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</si>
  <si>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</si>
  <si>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</si>
  <si>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</si>
  <si>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</si>
  <si>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</si>
  <si>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</si>
  <si>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</si>
  <si>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</si>
  <si>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</si>
  <si>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</si>
  <si>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</si>
  <si>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</si>
  <si>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</si>
  <si>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</si>
  <si>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</si>
  <si>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</si>
  <si>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</si>
  <si>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</si>
  <si>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</si>
  <si>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</si>
  <si>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</si>
  <si>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</si>
  <si>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</si>
  <si>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</si>
  <si>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</si>
  <si>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</si>
  <si>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</si>
  <si>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</si>
  <si>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</si>
  <si>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</si>
  <si>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</si>
  <si>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</si>
  <si>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</si>
  <si>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</si>
  <si>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</si>
  <si>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</si>
  <si>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</si>
  <si>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</si>
  <si>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</si>
  <si>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</si>
  <si>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</si>
  <si>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</si>
  <si>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</si>
  <si>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</si>
  <si>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</si>
  <si>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</si>
  <si>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</si>
  <si>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</si>
  <si>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</si>
  <si>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</si>
  <si>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</si>
  <si>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</si>
  <si>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</si>
  <si>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</si>
  <si>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</si>
  <si>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</si>
  <si>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</si>
  <si>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</si>
  <si>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</si>
  <si>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</si>
  <si>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</si>
  <si>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</si>
  <si>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</si>
  <si>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</si>
  <si>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</si>
  <si>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</si>
  <si>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</si>
  <si>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</si>
  <si>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</si>
  <si>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</si>
  <si>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</si>
  <si>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</si>
  <si>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</si>
  <si>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</si>
  <si>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</si>
  <si>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</si>
  <si>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</si>
  <si>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</si>
  <si>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</si>
  <si>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</si>
  <si>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</si>
  <si>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</si>
  <si>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</si>
  <si>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</si>
  <si>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</si>
  <si>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</si>
  <si>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</si>
  <si>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</si>
  <si>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</si>
  <si>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</si>
  <si>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</si>
  <si>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</si>
  <si>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</si>
  <si>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</si>
  <si>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</si>
  <si>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</si>
  <si>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</si>
  <si>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</si>
  <si>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</si>
  <si>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</si>
  <si>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</si>
  <si>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</si>
  <si>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</si>
  <si>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</si>
  <si>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</si>
  <si>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</si>
  <si>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</si>
  <si>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</si>
  <si>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</si>
  <si>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</si>
  <si>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</si>
  <si>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</si>
  <si>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</si>
  <si>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</si>
  <si>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</si>
  <si>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</si>
  <si>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</si>
  <si>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</si>
  <si>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</si>
  <si>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</si>
  <si>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</si>
  <si>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</si>
  <si>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</si>
  <si>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</si>
  <si>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</si>
  <si>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</si>
  <si>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</si>
  <si>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</si>
  <si>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</si>
  <si>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</si>
  <si>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</si>
  <si>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</si>
  <si>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</si>
  <si>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</si>
  <si>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</si>
  <si>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</si>
  <si>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</si>
  <si>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</si>
  <si>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</si>
  <si>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</si>
  <si>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</si>
  <si>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</si>
  <si>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</si>
  <si>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</si>
  <si>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</si>
  <si>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</si>
  <si>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</si>
  <si>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</si>
  <si>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</si>
  <si>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</si>
  <si>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</si>
  <si>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</si>
  <si>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</si>
  <si>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</si>
  <si>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</si>
  <si>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</si>
  <si>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</si>
  <si>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</si>
  <si>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</si>
  <si>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</si>
  <si>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</si>
  <si>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</si>
  <si>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</si>
  <si>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</si>
  <si>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</si>
  <si>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</si>
  <si>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</si>
  <si>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</si>
  <si>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</si>
  <si>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</si>
  <si>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</si>
  <si>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</si>
  <si>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</si>
  <si>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</si>
  <si>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</si>
  <si>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</si>
  <si>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</si>
  <si>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</si>
  <si>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</si>
  <si>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</si>
  <si>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</si>
  <si>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</si>
  <si>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</si>
  <si>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</si>
  <si>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</si>
  <si>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</si>
  <si>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</si>
  <si>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</si>
  <si>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</si>
  <si>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</si>
  <si>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</si>
  <si>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</si>
  <si>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</si>
  <si>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</si>
  <si>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</si>
  <si>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</si>
  <si>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</si>
  <si>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</si>
  <si>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</si>
  <si>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</si>
  <si>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</si>
  <si>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</si>
  <si>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</si>
  <si>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</si>
  <si>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</si>
  <si>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</si>
  <si>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</si>
  <si>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</si>
  <si>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</si>
  <si>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</si>
  <si>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</si>
  <si>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</si>
  <si>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</si>
  <si>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</si>
  <si>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</si>
  <si>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</si>
  <si>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</si>
  <si>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</si>
  <si>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</si>
  <si>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</si>
  <si>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</si>
  <si>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</si>
  <si>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</si>
  <si>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</si>
  <si>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</si>
  <si>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</si>
  <si>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</si>
  <si>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</si>
  <si>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</si>
  <si>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</si>
  <si>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</si>
  <si>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</si>
  <si>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</si>
  <si>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</si>
  <si>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</si>
  <si>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</si>
  <si>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</si>
  <si>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</si>
  <si>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</si>
  <si>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</si>
  <si>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</si>
  <si>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</si>
  <si>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</si>
  <si>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</si>
  <si>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</si>
  <si>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</si>
  <si>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</si>
  <si>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</si>
  <si>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</si>
  <si>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</si>
  <si>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</si>
  <si>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</si>
  <si>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</si>
  <si>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</si>
  <si>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</si>
  <si>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</si>
  <si>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</si>
  <si>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</si>
  <si>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</si>
  <si>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</si>
  <si>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</si>
  <si>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</si>
  <si>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</si>
  <si>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</si>
  <si>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</si>
  <si>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</si>
  <si>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</si>
  <si>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</si>
  <si>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</si>
  <si>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</si>
  <si>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</si>
  <si>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</si>
  <si>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</si>
  <si>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</si>
  <si>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</si>
  <si>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</si>
  <si>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</si>
  <si>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</si>
  <si>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</si>
  <si>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</si>
  <si>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</si>
  <si>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</si>
  <si>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</si>
  <si>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</si>
  <si>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</si>
  <si>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</si>
  <si>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</si>
  <si>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</si>
  <si>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</si>
  <si>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</si>
  <si>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</si>
  <si>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</si>
  <si>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</si>
  <si>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</si>
  <si>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</si>
  <si>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</si>
  <si>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</si>
  <si>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</si>
  <si>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</si>
  <si>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</si>
  <si>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</si>
  <si>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</si>
  <si>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</si>
  <si>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</si>
  <si>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</si>
  <si>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</si>
  <si>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</si>
  <si>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</si>
  <si>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</si>
  <si>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</si>
  <si>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</si>
  <si>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</si>
  <si>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</si>
  <si>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</si>
  <si>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</si>
  <si>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</si>
  <si>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</si>
  <si>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</si>
  <si>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</si>
  <si>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</si>
  <si>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</si>
  <si>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</si>
  <si>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</si>
  <si>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</si>
  <si>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</si>
  <si>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</si>
  <si>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</si>
  <si>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</si>
  <si>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</si>
  <si>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</si>
  <si>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</si>
  <si>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</si>
  <si>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</si>
  <si>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</si>
  <si>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</si>
  <si>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</si>
  <si>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</si>
  <si>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</si>
  <si>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</si>
  <si>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</si>
  <si>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</si>
  <si>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</si>
  <si>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</si>
  <si>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</si>
  <si>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</si>
  <si>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</si>
  <si>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</si>
  <si>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</si>
  <si>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</si>
  <si>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</si>
  <si>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</si>
  <si>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</si>
  <si>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</si>
  <si>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</si>
  <si>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</si>
  <si>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</si>
  <si>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</si>
  <si>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</si>
  <si>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</si>
  <si>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</si>
  <si>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</si>
  <si>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</si>
  <si>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</si>
  <si>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</si>
  <si>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</si>
  <si>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</si>
  <si>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</si>
  <si>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</si>
  <si>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</si>
  <si>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</si>
  <si>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</si>
  <si>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</si>
  <si>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</si>
  <si>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</si>
  <si>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</si>
  <si>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</si>
  <si>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</si>
  <si>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</si>
  <si>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</si>
  <si>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</si>
  <si>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</si>
  <si>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</si>
  <si>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</si>
  <si>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</si>
  <si>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</si>
  <si>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</si>
  <si>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</si>
  <si>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</si>
  <si>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</si>
  <si>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</si>
  <si>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</si>
  <si>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</si>
  <si>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</si>
  <si>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</si>
  <si>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</si>
  <si>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</si>
  <si>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</si>
  <si>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</si>
  <si>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</si>
  <si>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</si>
  <si>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</si>
  <si>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</si>
  <si>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</si>
  <si>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</si>
  <si>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</si>
  <si>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</si>
  <si>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</si>
  <si>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</si>
  <si>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</si>
  <si>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</si>
  <si>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</si>
  <si>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</si>
  <si>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</si>
  <si>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</si>
  <si>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</si>
  <si>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</si>
  <si>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</si>
  <si>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</si>
  <si>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</si>
  <si>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</si>
  <si>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</si>
  <si>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</si>
  <si>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</si>
  <si>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</si>
  <si>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</si>
  <si>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</si>
  <si>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</si>
  <si>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</si>
  <si>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</si>
  <si>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</si>
  <si>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</si>
  <si>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</si>
  <si>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</si>
  <si>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</si>
  <si>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</si>
  <si>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</si>
  <si>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</si>
  <si>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</si>
  <si>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</si>
  <si>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</si>
  <si>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</si>
  <si>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</si>
  <si>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</si>
  <si>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</si>
  <si>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</si>
  <si>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</si>
  <si>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</si>
  <si>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</si>
  <si>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</si>
  <si>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</si>
  <si>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</si>
  <si>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</si>
  <si>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</si>
  <si>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</si>
  <si>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</si>
  <si>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</si>
  <si>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</si>
  <si>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</si>
  <si>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</si>
  <si>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</si>
  <si>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</si>
  <si>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</si>
  <si>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</si>
  <si>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</si>
  <si>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</si>
  <si>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</si>
  <si>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</si>
  <si>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</si>
  <si>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</si>
  <si>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</si>
  <si>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</si>
  <si>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</si>
  <si>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</si>
  <si>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</si>
  <si>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</si>
  <si>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</si>
  <si>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</si>
  <si>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</si>
  <si>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</si>
  <si>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</si>
  <si>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</si>
  <si>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</si>
  <si>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</si>
  <si>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</si>
  <si>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</si>
  <si>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</si>
  <si>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</si>
  <si>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</si>
  <si>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</si>
  <si>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</si>
  <si>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</si>
  <si>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</si>
  <si>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</si>
  <si>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</si>
  <si>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</si>
  <si>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</si>
  <si>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</si>
  <si>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</si>
  <si>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</si>
  <si>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</si>
  <si>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</si>
  <si>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</si>
  <si>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</si>
  <si>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</si>
  <si>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</si>
  <si>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</si>
  <si>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</si>
  <si>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</si>
  <si>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</si>
  <si>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</si>
  <si>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</si>
  <si>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</si>
  <si>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</si>
  <si>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</si>
  <si>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</si>
  <si>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</si>
  <si>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</si>
  <si>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</si>
  <si>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</si>
  <si>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</si>
  <si>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</si>
  <si>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</si>
  <si>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</si>
  <si>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</si>
  <si>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</si>
  <si>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</si>
  <si>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</si>
  <si>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</si>
  <si>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</si>
  <si>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</si>
  <si>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</si>
  <si>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</si>
  <si>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</si>
  <si>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</si>
  <si>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</si>
  <si>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</si>
  <si>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</si>
  <si>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</si>
  <si>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</si>
  <si>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</si>
  <si>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</si>
  <si>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</si>
  <si>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</si>
  <si>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</si>
  <si>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</si>
  <si>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</si>
  <si>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</si>
  <si>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</si>
  <si>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</si>
  <si>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</si>
  <si>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</si>
  <si>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</si>
  <si>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</si>
  <si>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</si>
  <si>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</si>
  <si>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</si>
  <si>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</si>
  <si>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</si>
  <si>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</si>
  <si>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</si>
  <si>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</si>
  <si>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</si>
  <si>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</si>
  <si>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</si>
  <si>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</si>
  <si>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</si>
  <si>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</si>
  <si>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</si>
  <si>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</si>
  <si>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</si>
  <si>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</si>
  <si>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</si>
  <si>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</si>
  <si>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</si>
  <si>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</si>
  <si>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</si>
  <si>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</si>
  <si>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</si>
  <si>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</si>
  <si>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</si>
  <si>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</si>
  <si>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</si>
  <si>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</si>
  <si>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</si>
  <si>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</si>
  <si>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</si>
  <si>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</si>
  <si>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</si>
  <si>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</si>
  <si>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</si>
  <si>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</si>
  <si>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</si>
  <si>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</si>
  <si>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</si>
  <si>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</si>
  <si>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</si>
  <si>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</si>
  <si>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</si>
  <si>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</si>
  <si>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</si>
  <si>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</si>
  <si>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</si>
  <si>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</si>
  <si>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</si>
  <si>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</si>
  <si>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</si>
  <si>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</si>
  <si>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</si>
  <si>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</si>
  <si>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</si>
  <si>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</si>
  <si>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</si>
  <si>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</si>
  <si>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</si>
  <si>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</si>
  <si>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</si>
  <si>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</si>
  <si>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</si>
  <si>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</si>
  <si>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</si>
  <si>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</si>
  <si>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</si>
  <si>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</si>
  <si>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</si>
  <si>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</si>
  <si>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</si>
  <si>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</si>
  <si>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</si>
  <si>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</si>
  <si>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</si>
  <si>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</si>
  <si>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</si>
  <si>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</si>
  <si>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</si>
  <si>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</si>
  <si>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</si>
  <si>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</si>
  <si>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</si>
  <si>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</si>
  <si>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</si>
  <si>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</si>
  <si>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</si>
  <si>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</si>
  <si>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</si>
  <si>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</si>
  <si>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</si>
  <si>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</si>
  <si>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</si>
  <si>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</si>
  <si>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</si>
  <si>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</si>
  <si>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</si>
  <si>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</si>
  <si>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</si>
  <si>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</si>
  <si>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</si>
  <si>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</si>
  <si>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</si>
  <si>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</si>
  <si>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</si>
  <si>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</si>
  <si>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</si>
  <si>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</si>
  <si>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</si>
  <si>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</si>
  <si>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</si>
  <si>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</si>
  <si>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</si>
  <si>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</si>
  <si>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</si>
  <si>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</si>
  <si>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</si>
  <si>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</si>
  <si>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</si>
  <si>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</si>
  <si>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</si>
  <si>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</si>
  <si>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</si>
  <si>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</si>
  <si>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</si>
  <si>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</si>
  <si>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</si>
  <si>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</si>
  <si>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</si>
  <si>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</si>
  <si>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</si>
  <si>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</si>
  <si>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</si>
  <si>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</si>
  <si>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</si>
  <si>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</si>
  <si>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</si>
  <si>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</si>
  <si>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</si>
  <si>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</si>
  <si>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</si>
  <si>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</si>
  <si>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</si>
  <si>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</si>
  <si>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</si>
  <si>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</si>
  <si>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</si>
  <si>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</si>
  <si>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</si>
  <si>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</si>
  <si>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</si>
  <si>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</si>
  <si>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</si>
  <si>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</si>
  <si>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</si>
  <si>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</si>
  <si>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</si>
  <si>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</si>
  <si>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</si>
  <si>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</si>
  <si>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</si>
  <si>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</si>
  <si>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</si>
  <si>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</si>
  <si>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</si>
  <si>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</si>
  <si>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</si>
  <si>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</si>
  <si>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</si>
  <si>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</si>
  <si>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</si>
  <si>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</si>
  <si>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</si>
  <si>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</si>
  <si>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</si>
  <si>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</si>
  <si>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</si>
  <si>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</si>
  <si>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</si>
  <si>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</si>
  <si>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</si>
  <si>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</si>
  <si>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</si>
  <si>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</si>
  <si>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</si>
  <si>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</si>
  <si>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</si>
  <si>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</si>
  <si>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</si>
  <si>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</si>
  <si>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</si>
  <si>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</si>
  <si>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</si>
  <si>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</si>
  <si>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</si>
  <si>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</si>
  <si>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</si>
  <si>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</si>
  <si>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</si>
  <si>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</si>
  <si>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</si>
  <si>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</si>
  <si>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</si>
  <si>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</si>
  <si>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</si>
  <si>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</si>
  <si>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</si>
  <si>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</si>
  <si>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</si>
  <si>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</si>
  <si>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</si>
  <si>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</si>
  <si>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</si>
  <si>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</si>
  <si>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</si>
  <si>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</si>
  <si>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</si>
  <si>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</si>
  <si>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</si>
  <si>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</si>
  <si>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</si>
  <si>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</si>
  <si>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</si>
  <si>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</si>
  <si>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</si>
  <si>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</si>
  <si>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</si>
  <si>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</si>
  <si>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</si>
  <si>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</si>
  <si>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</si>
  <si>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</si>
  <si>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</si>
  <si>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</si>
  <si>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</si>
  <si>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</si>
  <si>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</si>
  <si>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</si>
  <si>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</si>
  <si>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</si>
  <si>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</si>
  <si>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</si>
  <si>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</si>
  <si>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</si>
  <si>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</si>
  <si>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</si>
  <si>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</si>
  <si>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</si>
  <si>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</si>
  <si>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</si>
  <si>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</si>
  <si>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</si>
  <si>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</si>
  <si>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</si>
  <si>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</si>
  <si>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</si>
  <si>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</si>
  <si>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</si>
  <si>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</si>
  <si>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</si>
  <si>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</si>
  <si>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</si>
  <si>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</si>
  <si>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</si>
  <si>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</si>
  <si>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</si>
  <si>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</si>
  <si>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</si>
  <si>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</si>
  <si>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</si>
  <si>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</si>
  <si>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</si>
  <si>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</si>
  <si>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</si>
  <si>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</si>
  <si>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</si>
  <si>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</si>
  <si>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</si>
  <si>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</si>
  <si>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</si>
  <si>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</si>
  <si>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</si>
  <si>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</si>
  <si>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</si>
  <si>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</si>
  <si>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</si>
  <si>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</si>
  <si>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</si>
  <si>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</si>
  <si>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</si>
  <si>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</si>
  <si>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</si>
  <si>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</si>
  <si>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</si>
  <si>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</si>
  <si>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</si>
  <si>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</si>
  <si>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</si>
  <si>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</si>
  <si>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</si>
  <si>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</si>
  <si>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</si>
  <si>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</si>
  <si>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</si>
  <si>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</si>
  <si>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</si>
  <si>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</si>
  <si>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</si>
  <si>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</si>
  <si>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</si>
  <si>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</si>
  <si>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</si>
  <si>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</si>
  <si>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</si>
  <si>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</si>
  <si>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</si>
  <si>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</si>
  <si>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</si>
  <si>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</si>
  <si>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</si>
  <si>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</si>
  <si>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</si>
  <si>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</si>
  <si>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</si>
  <si>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</si>
  <si>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</si>
  <si>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</si>
  <si>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</si>
  <si>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</si>
  <si>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</si>
  <si>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</si>
  <si>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</si>
  <si>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</si>
  <si>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</si>
  <si>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</si>
  <si>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</si>
  <si>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</si>
  <si>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</si>
  <si>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</si>
  <si>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</si>
  <si>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</si>
  <si>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</si>
  <si>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</si>
  <si>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</si>
  <si>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</si>
  <si>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</si>
  <si>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</si>
  <si>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</si>
  <si>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</si>
  <si>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</si>
  <si>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</si>
  <si>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</si>
  <si>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</si>
  <si>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</si>
  <si>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</si>
  <si>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</si>
  <si>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</si>
  <si>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</si>
  <si>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</si>
  <si>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</si>
  <si>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</si>
  <si>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</si>
  <si>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</si>
  <si>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</si>
  <si>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</si>
  <si>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</si>
  <si>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</si>
  <si>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</si>
  <si>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</si>
  <si>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</si>
  <si>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</si>
  <si>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</si>
  <si>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</si>
  <si>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</si>
  <si>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</si>
  <si>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</si>
  <si>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</si>
  <si>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</si>
  <si>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</si>
  <si>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</si>
  <si>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</si>
  <si>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</si>
  <si>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</si>
  <si>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</si>
  <si>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</si>
  <si>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</si>
  <si>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</si>
  <si>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</si>
  <si>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</si>
  <si>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</si>
  <si>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</si>
  <si>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</si>
  <si>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</si>
  <si>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</si>
  <si>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</si>
  <si>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</si>
  <si>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</si>
  <si>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</si>
  <si>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</si>
  <si>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</si>
  <si>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</si>
  <si>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</si>
  <si>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</si>
  <si>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</si>
  <si>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</si>
  <si>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</si>
  <si>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</si>
  <si>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</si>
  <si>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</si>
  <si>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</si>
  <si>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</si>
  <si>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</si>
  <si>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</si>
  <si>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</si>
  <si>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</si>
  <si>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</si>
  <si>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</si>
  <si>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</si>
  <si>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</si>
  <si>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</si>
  <si>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</si>
  <si>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</si>
  <si>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</si>
  <si>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</si>
  <si>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</si>
  <si>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</si>
  <si>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</si>
  <si>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</si>
  <si>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</si>
  <si>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</si>
  <si>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</si>
  <si>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</si>
  <si>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</si>
  <si>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</si>
  <si>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</si>
  <si>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</si>
  <si>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</si>
  <si>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</si>
  <si>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</si>
  <si>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</si>
  <si>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</si>
  <si>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</si>
  <si>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</si>
  <si>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</si>
  <si>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</si>
  <si>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</si>
  <si>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</si>
  <si>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</si>
  <si>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</si>
  <si>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</si>
  <si>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</si>
  <si>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</si>
  <si>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</si>
  <si>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</si>
  <si>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</si>
  <si>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</si>
  <si>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</si>
  <si>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</si>
  <si>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</si>
  <si>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</si>
  <si>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</si>
  <si>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</si>
  <si>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</si>
  <si>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</si>
  <si>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</si>
  <si>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</si>
  <si>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</si>
  <si>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</si>
  <si>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</si>
  <si>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</si>
  <si>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</si>
  <si>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</si>
  <si>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</si>
  <si>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</si>
  <si>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</si>
  <si>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</si>
  <si>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</si>
  <si>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</si>
  <si>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</si>
  <si>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</si>
  <si>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</si>
  <si>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</si>
  <si>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</si>
  <si>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</si>
  <si>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</si>
  <si>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</si>
  <si>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</si>
  <si>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</si>
  <si>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</si>
  <si>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</si>
  <si>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</si>
  <si>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</si>
  <si>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</si>
  <si>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</si>
  <si>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</si>
  <si>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</si>
  <si>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</si>
  <si>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</si>
  <si>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</si>
  <si>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</si>
  <si>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</si>
  <si>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</si>
  <si>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</si>
  <si>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</si>
  <si>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</si>
  <si>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</si>
  <si>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</si>
  <si>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</si>
  <si>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</si>
  <si>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</si>
  <si>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</si>
  <si>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</si>
  <si>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</si>
  <si>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</si>
  <si>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</si>
  <si>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</si>
  <si>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</si>
  <si>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</si>
  <si>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</si>
  <si>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</si>
  <si>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</si>
  <si>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</si>
  <si>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</si>
  <si>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</si>
  <si>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</si>
  <si>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</si>
  <si>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</si>
  <si>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</si>
  <si>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</si>
  <si>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</si>
  <si>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</si>
  <si>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</si>
  <si>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</si>
  <si>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</si>
  <si>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</si>
  <si>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</si>
  <si>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</si>
  <si>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</si>
  <si>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</si>
  <si>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</si>
  <si>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</si>
  <si>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</si>
  <si>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</si>
  <si>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</si>
  <si>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</si>
  <si>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</si>
  <si>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</si>
  <si>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</si>
  <si>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</si>
  <si>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</si>
  <si>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</si>
  <si>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</si>
  <si>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</si>
  <si>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</si>
  <si>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</si>
  <si>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</si>
  <si>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</si>
  <si>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</si>
  <si>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</si>
  <si>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</si>
  <si>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</si>
  <si>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</si>
  <si>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</si>
  <si>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</si>
  <si>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</si>
  <si>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</si>
  <si>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</si>
  <si>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</si>
  <si>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</si>
  <si>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</si>
  <si>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</si>
  <si>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</si>
  <si>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</si>
  <si>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</si>
  <si>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</si>
  <si>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</si>
  <si>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</si>
  <si>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</si>
  <si>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</si>
  <si>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</si>
  <si>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</si>
  <si>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</si>
  <si>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</si>
  <si>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</si>
  <si>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</si>
  <si>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</si>
  <si>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</si>
  <si>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</si>
  <si>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</si>
  <si>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</si>
  <si>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</si>
  <si>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</si>
  <si>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</si>
  <si>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</si>
  <si>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</si>
  <si>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</si>
  <si>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</si>
  <si>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</si>
  <si>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</si>
  <si>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</si>
  <si>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</si>
  <si>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</si>
  <si>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</si>
  <si>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</si>
  <si>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</si>
  <si>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</si>
  <si>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</si>
  <si>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</si>
  <si>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</si>
  <si>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</si>
  <si>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</si>
  <si>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</si>
  <si>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</si>
  <si>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</si>
  <si>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</si>
  <si>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</si>
  <si>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</si>
  <si>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</si>
  <si>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</si>
  <si>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</si>
  <si>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</si>
  <si>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</si>
  <si>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</si>
  <si>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</si>
  <si>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</si>
  <si>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</si>
  <si>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</si>
  <si>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</si>
  <si>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</si>
  <si>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</si>
  <si>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</si>
  <si>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</si>
  <si>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</si>
  <si>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</si>
  <si>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</si>
  <si>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</si>
  <si>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</si>
  <si>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</si>
  <si>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</si>
  <si>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</si>
  <si>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</si>
  <si>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</si>
  <si>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</si>
  <si>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</si>
  <si>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</si>
  <si>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</si>
  <si>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</si>
  <si>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</si>
  <si>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</si>
  <si>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</si>
  <si>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</si>
  <si>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</si>
  <si>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</si>
  <si>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</si>
  <si>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</si>
  <si>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</si>
  <si>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</si>
  <si>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</si>
  <si>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</si>
  <si>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</si>
  <si>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</si>
  <si>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</si>
  <si>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</si>
  <si>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</si>
  <si>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</si>
  <si>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</si>
  <si>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</si>
  <si>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</si>
  <si>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</si>
  <si>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</si>
  <si>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</si>
  <si>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</si>
  <si>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</si>
  <si>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</si>
  <si>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</si>
  <si>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</si>
  <si>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</si>
  <si>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</si>
  <si>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</si>
  <si>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</si>
  <si>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</si>
  <si>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</si>
  <si>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</si>
  <si>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</si>
  <si>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</si>
  <si>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</si>
  <si>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</si>
  <si>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</si>
  <si>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</si>
  <si>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</si>
  <si>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</si>
  <si>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</si>
  <si>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</si>
  <si>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</si>
  <si>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</si>
  <si>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</si>
  <si>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</si>
  <si>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</si>
  <si>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</si>
  <si>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</si>
  <si>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</si>
  <si>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</si>
  <si>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</si>
  <si>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</si>
  <si>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</si>
  <si>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</si>
  <si>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</si>
  <si>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</si>
  <si>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</si>
  <si>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</si>
  <si>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</si>
  <si>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</si>
  <si>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</si>
  <si>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</si>
  <si>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</si>
  <si>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</si>
  <si>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</si>
  <si>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</si>
  <si>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</si>
  <si>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</si>
  <si>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</si>
  <si>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</si>
  <si>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</si>
  <si>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</si>
  <si>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</si>
  <si>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</si>
  <si>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</si>
  <si>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</si>
  <si>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</si>
  <si>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</si>
  <si>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</si>
  <si>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</si>
  <si>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</si>
  <si>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</si>
  <si>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</si>
  <si>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</si>
  <si>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</si>
  <si>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</si>
  <si>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</si>
  <si>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</si>
  <si>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</si>
  <si>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</si>
  <si>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</si>
  <si>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</si>
  <si>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</si>
  <si>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</si>
  <si>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</si>
  <si>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</si>
  <si>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</si>
  <si>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</si>
  <si>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</si>
  <si>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</si>
  <si>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</si>
  <si>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</si>
  <si>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</si>
  <si>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</si>
  <si>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</si>
  <si>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</si>
  <si>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</si>
  <si>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</si>
  <si>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</si>
  <si>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</si>
  <si>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</si>
  <si>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</si>
  <si>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</si>
  <si>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</si>
  <si>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</si>
  <si>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</si>
  <si>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</si>
  <si>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</si>
  <si>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</si>
  <si>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</si>
  <si>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</si>
  <si>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</si>
  <si>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</si>
  <si>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</si>
  <si>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</si>
  <si>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</si>
  <si>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</si>
  <si>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</si>
  <si>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</si>
  <si>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</si>
  <si>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</si>
  <si>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</si>
  <si>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</si>
  <si>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</si>
  <si>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</si>
  <si>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</si>
  <si>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</si>
  <si>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</si>
  <si>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</si>
  <si>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</si>
  <si>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</si>
  <si>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</si>
  <si>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</si>
  <si>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</si>
  <si>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</si>
  <si>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</si>
  <si>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</si>
  <si>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</si>
  <si>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</si>
  <si>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</si>
  <si>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</si>
  <si>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</si>
  <si>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</si>
  <si>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</si>
  <si>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</si>
  <si>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</si>
  <si>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</si>
  <si>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</si>
  <si>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</si>
  <si>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</si>
  <si>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</si>
  <si>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</si>
  <si>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</si>
  <si>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</si>
  <si>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</si>
  <si>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</si>
  <si>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</si>
  <si>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</si>
  <si>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</si>
  <si>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</si>
  <si>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</si>
  <si>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</si>
  <si>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</si>
  <si>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</si>
  <si>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</si>
  <si>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</si>
  <si>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</si>
  <si>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</si>
  <si>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</si>
  <si>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</si>
  <si>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</si>
  <si>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</si>
  <si>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</si>
  <si>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</si>
  <si>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</si>
  <si>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</si>
  <si>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</si>
  <si>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</si>
  <si>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</si>
  <si>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</si>
  <si>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</si>
  <si>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</si>
  <si>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</si>
  <si>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</si>
  <si>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</si>
  <si>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</si>
  <si>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</si>
  <si>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</si>
  <si>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</si>
  <si>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</si>
  <si>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</si>
  <si>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</si>
  <si>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</si>
  <si>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</si>
  <si>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</si>
  <si>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</si>
  <si>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</si>
  <si>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</si>
  <si>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</si>
  <si>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</si>
  <si>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</si>
  <si>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</si>
  <si>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</si>
  <si>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</si>
  <si>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</si>
  <si>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</si>
  <si>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</si>
  <si>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</si>
  <si>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</si>
  <si>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</si>
  <si>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</si>
  <si>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</si>
  <si>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</si>
  <si>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</si>
  <si>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</si>
  <si>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</si>
  <si>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</si>
  <si>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</si>
  <si>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</si>
  <si>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</si>
  <si>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</si>
  <si>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</si>
  <si>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</si>
  <si>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</si>
  <si>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</si>
  <si>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</si>
  <si>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</si>
  <si>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</si>
  <si>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</si>
  <si>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</si>
  <si>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</si>
  <si>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</si>
  <si>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</si>
  <si>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</si>
  <si>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</si>
  <si>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</si>
  <si>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</si>
  <si>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</si>
  <si>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</si>
  <si>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</si>
  <si>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</si>
  <si>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</si>
  <si>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</si>
  <si>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</si>
  <si>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</si>
  <si>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</si>
  <si>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</si>
  <si>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</si>
  <si>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</si>
  <si>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</si>
  <si>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</si>
  <si>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</si>
  <si>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</si>
  <si>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</si>
  <si>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</si>
  <si>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</si>
  <si>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</si>
  <si>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</si>
  <si>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</si>
  <si>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</si>
  <si>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</si>
  <si>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</si>
  <si>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</si>
  <si>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</si>
  <si>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</si>
  <si>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</si>
  <si>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</si>
  <si>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</si>
  <si>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</si>
  <si>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</si>
  <si>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</si>
  <si>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</si>
  <si>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</si>
  <si>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</si>
  <si>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</si>
  <si>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</si>
  <si>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</si>
  <si>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</si>
  <si>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</si>
  <si>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</si>
  <si>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</si>
  <si>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</si>
  <si>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</si>
  <si>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</si>
  <si>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</si>
  <si>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</si>
  <si>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</si>
  <si>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</si>
  <si>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</si>
  <si>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</si>
  <si>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</si>
  <si>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</si>
  <si>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</si>
  <si>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</si>
  <si>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</si>
  <si>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</si>
  <si>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</si>
  <si>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</si>
  <si>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</si>
  <si>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</si>
  <si>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</si>
  <si>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</si>
  <si>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</si>
  <si>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</si>
  <si>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</si>
  <si>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</si>
  <si>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</si>
  <si>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</si>
  <si>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</si>
  <si>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</si>
  <si>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</si>
  <si>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</si>
  <si>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</si>
  <si>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</si>
  <si>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</si>
  <si>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</si>
  <si>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</si>
  <si>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</si>
  <si>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</si>
  <si>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</si>
  <si>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</si>
  <si>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</si>
  <si>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</si>
  <si>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</si>
  <si>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</si>
  <si>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</si>
  <si>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</si>
  <si>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</si>
  <si>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</si>
  <si>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</si>
  <si>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</si>
  <si>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</si>
  <si>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</si>
  <si>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</si>
  <si>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</si>
  <si>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</si>
  <si>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</si>
  <si>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</si>
  <si>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</si>
  <si>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</si>
  <si>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</si>
  <si>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</si>
  <si>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</si>
  <si>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</si>
  <si>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</si>
  <si>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</si>
  <si>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</si>
  <si>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</si>
  <si>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</si>
  <si>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</si>
  <si>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</si>
  <si>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</si>
  <si>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</si>
  <si>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</si>
  <si>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</si>
  <si>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</si>
  <si>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</si>
  <si>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</si>
  <si>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</si>
  <si>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</si>
  <si>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</si>
  <si>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</si>
  <si>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</si>
  <si>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</si>
  <si>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</si>
  <si>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</si>
  <si>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</si>
  <si>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</si>
  <si>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</si>
  <si>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</si>
  <si>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</si>
  <si>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</si>
  <si>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</si>
  <si>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</si>
  <si>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</si>
  <si>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</si>
  <si>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</si>
  <si>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</si>
  <si>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</si>
  <si>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</si>
  <si>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</si>
  <si>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</si>
  <si>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</si>
  <si>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</si>
  <si>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</si>
  <si>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</si>
  <si>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</si>
  <si>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</si>
  <si>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</si>
  <si>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</si>
  <si>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</si>
  <si>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</si>
  <si>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</si>
  <si>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</si>
  <si>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</si>
  <si>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</si>
  <si>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</si>
  <si>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</si>
  <si>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</si>
  <si>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</si>
  <si>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</si>
  <si>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</si>
  <si>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</si>
  <si>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</si>
  <si>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</si>
  <si>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</si>
  <si>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</si>
  <si>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</si>
  <si>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</si>
  <si>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</si>
  <si>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</si>
  <si>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</si>
  <si>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</si>
  <si>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</si>
  <si>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</si>
  <si>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</si>
  <si>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</si>
  <si>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</si>
  <si>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</si>
  <si>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</si>
  <si>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</si>
  <si>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</si>
  <si>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</si>
  <si>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</si>
  <si>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</si>
  <si>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</si>
  <si>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</si>
  <si>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</si>
  <si>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</si>
  <si>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</si>
  <si>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</si>
  <si>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</si>
  <si>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</si>
  <si>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</si>
  <si>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</si>
  <si>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</si>
  <si>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</si>
  <si>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</si>
  <si>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</si>
  <si>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</si>
  <si>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</si>
  <si>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</si>
  <si>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</si>
  <si>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</si>
  <si>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</si>
  <si>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</si>
  <si>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</si>
  <si>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</si>
  <si>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</si>
  <si>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</si>
  <si>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</si>
  <si>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</si>
  <si>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</si>
  <si>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</si>
  <si>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</si>
  <si>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</si>
  <si>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</si>
  <si>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</si>
  <si>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</si>
  <si>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</si>
  <si>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</si>
  <si>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</si>
  <si>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</si>
  <si>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</si>
  <si>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</si>
  <si>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</si>
  <si>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</si>
  <si>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</si>
  <si>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</si>
  <si>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</si>
  <si>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</si>
  <si>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</si>
  <si>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</si>
  <si>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</si>
  <si>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</si>
  <si>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</si>
  <si>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</si>
  <si>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</si>
  <si>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</si>
  <si>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</si>
  <si>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</si>
  <si>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</si>
  <si>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</si>
  <si>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</si>
  <si>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</si>
  <si>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</si>
  <si>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</si>
  <si>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</si>
  <si>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</si>
  <si>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</si>
  <si>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</si>
  <si>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</si>
  <si>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</si>
  <si>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</si>
  <si>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</si>
  <si>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</si>
  <si>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</si>
  <si>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</si>
  <si>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</si>
  <si>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</si>
  <si>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</si>
  <si>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</si>
  <si>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</si>
  <si>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</si>
  <si>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</si>
  <si>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</si>
  <si>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</si>
  <si>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</si>
  <si>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</si>
  <si>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</si>
  <si>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</si>
  <si>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</si>
  <si>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</si>
  <si>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</si>
  <si>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</si>
  <si>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</si>
  <si>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</si>
  <si>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</si>
  <si>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</si>
  <si>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</si>
  <si>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</si>
  <si>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</si>
  <si>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</si>
  <si>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</si>
  <si>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</si>
  <si>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</si>
  <si>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</si>
  <si>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</si>
  <si>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</si>
  <si>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</si>
  <si>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</si>
  <si>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</si>
  <si>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</si>
  <si>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</si>
  <si>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</si>
  <si>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</si>
  <si>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</si>
  <si>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</si>
  <si>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</si>
  <si>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</si>
  <si>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</si>
  <si>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</si>
  <si>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</si>
  <si>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</si>
  <si>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</si>
  <si>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</si>
  <si>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</si>
  <si>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</si>
  <si>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</si>
  <si>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</si>
  <si>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</si>
  <si>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</si>
  <si>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</si>
  <si>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</si>
  <si>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</si>
  <si>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</si>
  <si>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</si>
  <si>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</si>
  <si>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</si>
  <si>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</si>
  <si>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</si>
  <si>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</si>
  <si>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</si>
  <si>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</si>
  <si>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</si>
  <si>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</si>
  <si>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</si>
  <si>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</si>
  <si>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</si>
  <si>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</si>
  <si>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</si>
  <si>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</si>
  <si>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</si>
  <si>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</si>
  <si>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</si>
  <si>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</si>
  <si>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</si>
  <si>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</si>
  <si>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</si>
  <si>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</si>
  <si>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</si>
  <si>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</si>
  <si>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</si>
  <si>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</si>
  <si>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</si>
  <si>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</si>
  <si>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</si>
  <si>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</si>
  <si>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</si>
  <si>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</si>
  <si>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</si>
  <si>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</si>
  <si>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</si>
  <si>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</si>
  <si>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</si>
  <si>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</si>
  <si>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</si>
  <si>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</si>
  <si>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</si>
  <si>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</si>
  <si>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</si>
  <si>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</si>
  <si>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</si>
  <si>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</si>
  <si>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</si>
  <si>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</si>
  <si>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</si>
  <si>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</si>
  <si>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</si>
  <si>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</si>
  <si>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</si>
  <si>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</si>
  <si>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</si>
  <si>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</si>
  <si>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</si>
  <si>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</si>
  <si>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</si>
  <si>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</si>
  <si>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</si>
  <si>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</si>
  <si>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</si>
  <si>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</si>
  <si>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</si>
  <si>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</si>
  <si>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</si>
  <si>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</si>
  <si>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</si>
  <si>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</si>
  <si>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</si>
  <si>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</si>
  <si>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</si>
  <si>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</si>
  <si>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</si>
  <si>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</si>
  <si>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</si>
  <si>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</si>
  <si>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</si>
  <si>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</si>
  <si>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</si>
  <si>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</si>
  <si>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</si>
  <si>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</si>
  <si>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</si>
  <si>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</si>
  <si>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</si>
  <si>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</si>
  <si>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</si>
  <si>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</si>
  <si>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</si>
  <si>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</si>
  <si>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</si>
  <si>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</si>
  <si>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</si>
  <si>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</si>
  <si>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</si>
  <si>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</si>
  <si>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</si>
  <si>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</si>
  <si>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</si>
  <si>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</si>
  <si>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</si>
  <si>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</si>
  <si>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</si>
  <si>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</si>
  <si>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</si>
  <si>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</si>
  <si>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</si>
  <si>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</si>
  <si>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</si>
  <si>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</si>
  <si>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</si>
  <si>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</si>
  <si>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</si>
  <si>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</si>
  <si>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</si>
  <si>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</si>
  <si>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</si>
  <si>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</si>
  <si>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</si>
  <si>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</si>
  <si>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</si>
  <si>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</si>
  <si>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</si>
  <si>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</si>
  <si>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</si>
  <si>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</si>
  <si>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</si>
  <si>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</si>
  <si>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</si>
  <si>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</si>
  <si>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</si>
  <si>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</si>
  <si>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</si>
  <si>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</si>
  <si>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</si>
  <si>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</si>
  <si>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</si>
  <si>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</si>
  <si>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</si>
  <si>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</si>
  <si>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</si>
  <si>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</si>
  <si>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</si>
  <si>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</si>
  <si>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</si>
  <si>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</si>
  <si>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</si>
  <si>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</si>
  <si>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</si>
  <si>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</si>
  <si>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</si>
  <si>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</si>
  <si>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</si>
  <si>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</si>
  <si>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</si>
  <si>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</si>
  <si>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</si>
  <si>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</si>
  <si>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</si>
  <si>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</si>
  <si>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</si>
  <si>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</si>
  <si>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</si>
  <si>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</si>
  <si>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</si>
  <si>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</si>
  <si>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</si>
  <si>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</si>
  <si>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</si>
  <si>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</si>
  <si>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</si>
  <si>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</si>
  <si>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</si>
  <si>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</si>
  <si>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</si>
  <si>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</si>
  <si>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</si>
  <si>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</si>
  <si>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</si>
  <si>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</si>
  <si>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</si>
  <si>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</si>
  <si>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</si>
  <si>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</si>
  <si>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</si>
  <si>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</si>
  <si>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</si>
  <si>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</si>
  <si>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</si>
  <si>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</si>
  <si>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</si>
  <si>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</si>
  <si>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</si>
  <si>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</si>
  <si>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</si>
  <si>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</si>
  <si>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</si>
  <si>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</si>
  <si>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</si>
  <si>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</si>
  <si>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</si>
  <si>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</si>
  <si>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</si>
  <si>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</si>
  <si>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</si>
  <si>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</si>
  <si>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</si>
  <si>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</si>
  <si>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</si>
  <si>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</si>
  <si>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</si>
  <si>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</si>
  <si>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</si>
  <si>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</si>
  <si>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</si>
  <si>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</si>
  <si>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</si>
  <si>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</si>
  <si>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</si>
  <si>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</si>
  <si>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</si>
  <si>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</si>
  <si>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</si>
  <si>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</si>
  <si>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</si>
  <si>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</si>
  <si>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</si>
  <si>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</si>
  <si>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</si>
  <si>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</si>
  <si>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</si>
  <si>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</si>
  <si>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</si>
  <si>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</si>
  <si>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</si>
  <si>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</si>
  <si>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</si>
  <si>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</si>
  <si>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</si>
  <si>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</si>
  <si>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</si>
  <si>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</si>
  <si>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</si>
  <si>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</si>
  <si>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</si>
  <si>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</si>
  <si>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</si>
  <si>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</si>
  <si>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</si>
  <si>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</si>
  <si>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</si>
  <si>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</si>
  <si>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</si>
  <si>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</si>
  <si>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</si>
  <si>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</si>
  <si>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</si>
  <si>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</si>
  <si>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</si>
  <si>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</si>
  <si>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</si>
  <si>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</si>
  <si>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</si>
  <si>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</si>
  <si>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</si>
  <si>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</si>
  <si>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</si>
  <si>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</si>
  <si>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</si>
  <si>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</si>
  <si>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</si>
  <si>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</si>
  <si>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</si>
  <si>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</si>
  <si>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</si>
  <si>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</si>
  <si>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</si>
  <si>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</si>
  <si>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</si>
  <si>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</si>
  <si>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</si>
  <si>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</si>
  <si>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</si>
  <si>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</si>
  <si>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</si>
  <si>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</si>
  <si>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</si>
  <si>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</si>
  <si>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</si>
  <si>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</si>
  <si>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</si>
  <si>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</si>
  <si>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</si>
  <si>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</si>
  <si>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</si>
  <si>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</si>
  <si>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</si>
  <si>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</si>
  <si>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</si>
  <si>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</si>
  <si>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</si>
  <si>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</si>
  <si>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</si>
  <si>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</si>
  <si>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</si>
  <si>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</si>
  <si>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</si>
  <si>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</si>
  <si>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</si>
  <si>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</si>
  <si>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</si>
  <si>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</si>
  <si>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</si>
  <si>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</si>
  <si>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</si>
  <si>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</si>
  <si>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</si>
  <si>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</si>
  <si>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</si>
  <si>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</si>
  <si>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</si>
  <si>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</si>
  <si>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</si>
  <si>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</si>
  <si>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</si>
  <si>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</si>
  <si>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</si>
  <si>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</si>
  <si>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</si>
  <si>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</si>
  <si>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</si>
  <si>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</si>
  <si>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</si>
  <si>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</si>
  <si>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</si>
  <si>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</si>
  <si>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</si>
  <si>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</si>
  <si>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</si>
  <si>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</si>
  <si>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</si>
  <si>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</si>
  <si>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</si>
  <si>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</si>
  <si>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</si>
  <si>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</si>
  <si>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</si>
  <si>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</si>
  <si>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</si>
  <si>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</si>
  <si>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</si>
  <si>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</si>
  <si>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</si>
  <si>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</si>
  <si>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</si>
  <si>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</si>
  <si>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</si>
  <si>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</si>
  <si>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</si>
  <si>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</si>
  <si>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</si>
  <si>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</si>
  <si>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</si>
  <si>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</si>
  <si>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</si>
  <si>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</si>
  <si>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</si>
  <si>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</si>
  <si>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</si>
  <si>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</si>
  <si>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</si>
  <si>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</si>
  <si>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</si>
  <si>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</si>
  <si>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</si>
  <si>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</si>
  <si>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</si>
  <si>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</si>
  <si>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</si>
  <si>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</si>
  <si>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</si>
  <si>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</si>
  <si>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</si>
  <si>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</si>
  <si>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</si>
  <si>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</si>
  <si>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</si>
  <si>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</si>
  <si>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</si>
  <si>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</si>
  <si>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</si>
  <si>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</si>
  <si>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</si>
  <si>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</si>
  <si>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</si>
  <si>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</si>
  <si>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</si>
  <si>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</si>
  <si>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</si>
  <si>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</si>
  <si>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</si>
  <si>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</si>
  <si>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</si>
  <si>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</si>
  <si>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</si>
  <si>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</si>
  <si>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</si>
  <si>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</si>
  <si>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</si>
  <si>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</si>
  <si>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</si>
  <si>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</si>
  <si>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</si>
  <si>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</si>
  <si>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</si>
  <si>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</si>
  <si>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</si>
  <si>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</si>
  <si>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</si>
  <si>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</si>
  <si>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</si>
  <si>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</si>
  <si>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</si>
  <si>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</si>
  <si>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</si>
  <si>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</si>
  <si>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</si>
  <si>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</si>
  <si>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</si>
  <si>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</si>
  <si>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</si>
  <si>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</si>
  <si>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</si>
  <si>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</si>
  <si>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</si>
  <si>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</si>
  <si>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</si>
  <si>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</si>
  <si>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</si>
  <si>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</si>
  <si>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</si>
  <si>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</si>
  <si>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</si>
  <si>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</si>
  <si>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</si>
  <si>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</si>
  <si>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</si>
  <si>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</si>
  <si>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</si>
  <si>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</si>
  <si>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</si>
  <si>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</si>
  <si>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</si>
  <si>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</si>
  <si>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</si>
  <si>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</si>
  <si>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</si>
  <si>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</si>
  <si>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</si>
  <si>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</si>
  <si>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</si>
  <si>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</si>
  <si>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</si>
  <si>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</si>
  <si>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</si>
  <si>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</si>
  <si>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</si>
  <si>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</si>
  <si>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</si>
  <si>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</si>
  <si>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</si>
  <si>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</si>
  <si>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</si>
  <si>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</si>
  <si>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</si>
  <si>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</si>
  <si>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</si>
  <si>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</si>
  <si>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</si>
  <si>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</si>
  <si>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</si>
  <si>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</si>
  <si>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</si>
  <si>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</si>
  <si>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</si>
  <si>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</si>
  <si>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</si>
  <si>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</si>
  <si>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</si>
  <si>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</si>
  <si>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</si>
  <si>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</si>
  <si>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</si>
  <si>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</si>
  <si>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</si>
  <si>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</si>
  <si>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</si>
  <si>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</si>
  <si>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</si>
  <si>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</si>
  <si>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</si>
  <si>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</si>
  <si>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</si>
  <si>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</si>
  <si>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</si>
  <si>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</si>
  <si>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</si>
  <si>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</si>
  <si>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</si>
  <si>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</si>
  <si>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</si>
  <si>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</si>
  <si>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</si>
  <si>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</si>
  <si>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</si>
  <si>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</si>
  <si>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</si>
  <si>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</si>
  <si>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</si>
  <si>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</si>
  <si>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</si>
  <si>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</si>
  <si>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</si>
  <si>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</si>
  <si>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</si>
  <si>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</si>
  <si>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</si>
  <si>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</si>
  <si>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</si>
  <si>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</si>
  <si>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</si>
  <si>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</si>
  <si>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</si>
  <si>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</si>
  <si>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</si>
  <si>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</si>
  <si>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</si>
  <si>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</si>
  <si>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</si>
  <si>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</si>
  <si>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</si>
  <si>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</si>
  <si>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</si>
  <si>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</si>
  <si>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</si>
  <si>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</si>
  <si>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</si>
  <si>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</si>
  <si>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</si>
  <si>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</si>
  <si>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</si>
  <si>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</si>
  <si>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</si>
  <si>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</si>
  <si>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</si>
  <si>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</si>
  <si>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</si>
  <si>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</si>
  <si>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</si>
  <si>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</si>
  <si>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</si>
  <si>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</si>
  <si>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</si>
  <si>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</si>
  <si>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</si>
  <si>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</si>
  <si>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</si>
  <si>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</si>
  <si>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</si>
  <si>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</si>
  <si>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</si>
  <si>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</si>
  <si>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</si>
  <si>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</si>
  <si>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</si>
  <si>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</si>
  <si>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</si>
  <si>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</si>
  <si>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</si>
  <si>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</si>
  <si>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</si>
  <si>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</si>
  <si>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</si>
  <si>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</si>
  <si>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</si>
  <si>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</si>
  <si>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</si>
  <si>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</si>
  <si>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</si>
  <si>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</si>
  <si>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</si>
  <si>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</si>
  <si>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</si>
  <si>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</si>
  <si>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</si>
  <si>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</si>
  <si>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</si>
  <si>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</si>
  <si>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</si>
  <si>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</si>
  <si>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</si>
  <si>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</si>
  <si>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</si>
  <si>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</si>
  <si>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</si>
  <si>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</si>
  <si>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</si>
  <si>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</si>
  <si>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</si>
  <si>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</si>
  <si>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</si>
  <si>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</si>
  <si>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</si>
  <si>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</si>
  <si>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</si>
  <si>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</si>
  <si>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</si>
  <si>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</si>
  <si>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</si>
  <si>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</si>
  <si>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</si>
  <si>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</si>
  <si>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</si>
  <si>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</si>
  <si>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</si>
  <si>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</si>
  <si>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</si>
  <si>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</si>
  <si>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</si>
  <si>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</si>
  <si>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</si>
  <si>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</si>
  <si>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</si>
  <si>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</si>
  <si>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</si>
  <si>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</si>
  <si>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</si>
  <si>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</si>
  <si>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</si>
  <si>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</si>
  <si>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</si>
  <si>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</si>
  <si>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</si>
  <si>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</si>
  <si>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</si>
  <si>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</si>
  <si>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</si>
  <si>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</si>
  <si>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</si>
  <si>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</si>
  <si>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</si>
  <si>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</si>
  <si>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</si>
  <si>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</si>
  <si>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</si>
  <si>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</si>
  <si>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</si>
  <si>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</si>
  <si>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</si>
  <si>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</si>
  <si>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</si>
  <si>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</si>
  <si>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</si>
  <si>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</si>
  <si>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</si>
  <si>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</si>
  <si>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</si>
  <si>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</si>
  <si>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</si>
  <si>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</si>
  <si>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</si>
  <si>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</si>
  <si>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</si>
  <si>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</si>
  <si>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</si>
  <si>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</si>
  <si>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</si>
  <si>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</si>
  <si>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</si>
  <si>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</si>
  <si>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</si>
  <si>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</si>
  <si>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</si>
  <si>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</si>
  <si>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</si>
  <si>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</si>
  <si>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</si>
  <si>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</si>
  <si>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</si>
  <si>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</si>
  <si>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</si>
  <si>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</si>
  <si>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</si>
  <si>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</si>
  <si>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</si>
  <si>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</si>
  <si>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</si>
  <si>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</si>
  <si>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</si>
  <si>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</si>
  <si>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</si>
  <si>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</si>
  <si>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</si>
  <si>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</si>
  <si>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</si>
  <si>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</si>
  <si>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</si>
  <si>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</si>
  <si>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</si>
  <si>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</si>
  <si>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</si>
  <si>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</si>
  <si>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</si>
  <si>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</si>
  <si>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</si>
  <si>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</si>
  <si>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</si>
  <si>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</si>
  <si>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</si>
  <si>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</si>
  <si>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</si>
  <si>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</si>
  <si>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</si>
  <si>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</si>
  <si>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</si>
  <si>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</si>
  <si>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</si>
  <si>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</si>
  <si>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</si>
  <si>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</si>
  <si>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</si>
  <si>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</si>
  <si>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</si>
  <si>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</si>
  <si>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</si>
  <si>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</si>
  <si>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</si>
  <si>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</si>
  <si>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</si>
  <si>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</si>
  <si>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</si>
  <si>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</si>
  <si>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</si>
  <si>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</si>
  <si>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</si>
  <si>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</si>
  <si>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</si>
  <si>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</si>
  <si>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</si>
  <si>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</si>
  <si>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</si>
  <si>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</si>
  <si>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</si>
  <si>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</si>
  <si>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</si>
  <si>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</si>
  <si>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</si>
  <si>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</si>
  <si>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</si>
  <si>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</si>
  <si>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</si>
  <si>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</si>
  <si>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</si>
  <si>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</si>
  <si>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</si>
  <si>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</si>
  <si>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</si>
  <si>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</si>
  <si>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</si>
  <si>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</si>
  <si>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</si>
  <si>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</si>
  <si>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</si>
  <si>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</si>
  <si>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</si>
  <si>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</si>
  <si>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</si>
  <si>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</si>
  <si>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</si>
  <si>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</si>
  <si>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</si>
  <si>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</si>
  <si>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</si>
  <si>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</si>
  <si>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</si>
  <si>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</si>
  <si>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</si>
  <si>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</si>
  <si>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</si>
  <si>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</si>
  <si>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</si>
  <si>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</si>
  <si>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</si>
  <si>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</si>
  <si>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</si>
  <si>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</si>
  <si>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</si>
  <si>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</si>
  <si>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</si>
  <si>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</si>
  <si>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</si>
  <si>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</si>
  <si>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</si>
  <si>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</si>
  <si>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</si>
  <si>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</si>
  <si>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</si>
  <si>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</si>
  <si>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</si>
  <si>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</si>
  <si>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</si>
  <si>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</si>
  <si>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</si>
  <si>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</si>
  <si>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</si>
  <si>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</si>
  <si>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</si>
  <si>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</si>
  <si>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</si>
  <si>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</si>
  <si>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</si>
  <si>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</si>
  <si>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</si>
  <si>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</si>
  <si>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</si>
  <si>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</si>
  <si>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</si>
  <si>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</si>
  <si>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</si>
  <si>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</si>
  <si>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</si>
  <si>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</si>
  <si>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</si>
  <si>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</si>
  <si>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</si>
  <si>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</si>
  <si>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</si>
  <si>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</si>
  <si>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</si>
  <si>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</si>
  <si>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</si>
  <si>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</si>
  <si>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</si>
  <si>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</si>
  <si>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</si>
  <si>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</si>
  <si>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</si>
  <si>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</si>
  <si>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</si>
  <si>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</si>
  <si>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</si>
  <si>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</si>
  <si>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</si>
  <si>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</si>
  <si>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</si>
  <si>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</si>
  <si>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</si>
  <si>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</si>
  <si>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</si>
  <si>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</si>
  <si>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</si>
  <si>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</si>
  <si>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</si>
  <si>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</si>
  <si>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</si>
  <si>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</si>
  <si>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</si>
  <si>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</si>
  <si>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</si>
  <si>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</si>
  <si>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</si>
  <si>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</si>
  <si>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</si>
  <si>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</si>
  <si>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</si>
  <si>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</si>
  <si>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</si>
  <si>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</si>
  <si>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</si>
  <si>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</si>
  <si>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</si>
  <si>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</si>
  <si>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</si>
  <si>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</si>
  <si>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</si>
  <si>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</si>
  <si>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</si>
  <si>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</si>
  <si>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</si>
  <si>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</si>
  <si>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</si>
  <si>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</si>
  <si>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</si>
  <si>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</si>
  <si>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</si>
  <si>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</si>
  <si>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</si>
  <si>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</si>
  <si>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</si>
  <si>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</si>
  <si>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</si>
  <si>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</si>
  <si>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</si>
  <si>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</si>
  <si>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</si>
  <si>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</si>
  <si>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</si>
  <si>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</si>
  <si>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</si>
  <si>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</si>
  <si>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</si>
  <si>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</si>
  <si>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</si>
  <si>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</si>
  <si>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</si>
  <si>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</si>
  <si>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</si>
  <si>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</si>
  <si>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</si>
  <si>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</si>
  <si>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</si>
  <si>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</si>
  <si>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</si>
  <si>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</si>
  <si>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</si>
  <si>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</si>
  <si>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</si>
  <si>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</si>
  <si>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</si>
  <si>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</si>
  <si>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</si>
  <si>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</si>
  <si>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</si>
  <si>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</si>
  <si>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</si>
  <si>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</si>
  <si>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</si>
  <si>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</si>
  <si>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</si>
  <si>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</si>
  <si>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</si>
  <si>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</si>
  <si>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</si>
  <si>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</si>
  <si>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</si>
  <si>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</si>
  <si>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</si>
  <si>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</si>
  <si>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</si>
  <si>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</si>
  <si>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</si>
  <si>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</si>
  <si>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</si>
  <si>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</si>
  <si>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</si>
  <si>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</si>
  <si>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</si>
  <si>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</si>
  <si>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</si>
  <si>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</si>
  <si>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</si>
  <si>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</si>
  <si>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</si>
  <si>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</si>
  <si>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</si>
  <si>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</si>
  <si>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</si>
  <si>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</si>
  <si>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</si>
  <si>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</si>
  <si>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</si>
  <si>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</si>
  <si>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</si>
  <si>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</si>
  <si>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</si>
  <si>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</si>
  <si>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</si>
  <si>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</si>
  <si>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</si>
  <si>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</si>
  <si>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</si>
  <si>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</si>
  <si>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</si>
  <si>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</si>
  <si>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</si>
  <si>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</si>
  <si>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</si>
  <si>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</si>
  <si>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</si>
  <si>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</si>
  <si>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</si>
  <si>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</si>
  <si>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</si>
  <si>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</si>
  <si>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</si>
  <si>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</si>
  <si>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</si>
  <si>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</si>
  <si>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</si>
  <si>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</si>
  <si>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</si>
  <si>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</si>
  <si>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</si>
  <si>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</si>
  <si>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</si>
  <si>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</si>
  <si>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</si>
  <si>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</si>
  <si>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</si>
  <si>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</si>
  <si>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</si>
  <si>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</si>
  <si>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</si>
  <si>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</si>
  <si>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</si>
  <si>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</si>
  <si>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</si>
  <si>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</si>
  <si>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</si>
  <si>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</si>
  <si>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</si>
  <si>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</si>
  <si>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</si>
  <si>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</si>
  <si>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</si>
  <si>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</si>
  <si>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</si>
  <si>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</si>
  <si>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</si>
  <si>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</si>
  <si>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</si>
  <si>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</si>
  <si>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</si>
  <si>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</si>
  <si>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</si>
  <si>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</si>
  <si>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</si>
  <si>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</si>
  <si>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</si>
  <si>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</si>
  <si>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</si>
  <si>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</si>
  <si>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</si>
  <si>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</si>
  <si>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</si>
  <si>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</si>
  <si>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</si>
  <si>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</si>
  <si>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</si>
  <si>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</si>
  <si>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</si>
  <si>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</si>
  <si>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</si>
  <si>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</si>
  <si>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</si>
  <si>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</si>
  <si>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</si>
  <si>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</si>
  <si>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</si>
  <si>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</si>
  <si>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</si>
  <si>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</si>
  <si>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</si>
  <si>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</si>
  <si>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</si>
  <si>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</si>
  <si>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</si>
  <si>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</si>
  <si>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</si>
  <si>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</si>
  <si>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</si>
  <si>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</si>
  <si>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</si>
  <si>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</si>
  <si>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</si>
  <si>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</si>
  <si>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</si>
  <si>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</si>
  <si>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</si>
  <si>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</si>
  <si>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</si>
  <si>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</si>
  <si>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</si>
  <si>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</si>
  <si>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</si>
  <si>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</si>
  <si>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</si>
  <si>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</si>
  <si>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</si>
  <si>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</si>
  <si>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</si>
  <si>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</si>
  <si>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</si>
  <si>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</si>
  <si>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</si>
  <si>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</si>
  <si>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</si>
  <si>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</si>
  <si>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</si>
  <si>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</si>
  <si>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</si>
  <si>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</si>
  <si>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</si>
  <si>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</si>
  <si>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</si>
  <si>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</si>
  <si>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</si>
  <si>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</si>
  <si>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</si>
  <si>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</si>
  <si>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</si>
  <si>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</si>
  <si>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</si>
  <si>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</si>
  <si>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</si>
  <si>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</si>
  <si>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</si>
  <si>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</si>
  <si>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</si>
  <si>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</si>
  <si>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</si>
  <si>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</si>
  <si>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</si>
  <si>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</si>
  <si>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</si>
  <si>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</si>
  <si>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</si>
  <si>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</si>
  <si>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</si>
  <si>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</si>
  <si>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</si>
  <si>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</si>
  <si>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</si>
  <si>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</si>
  <si>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</si>
  <si>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</si>
  <si>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</si>
  <si>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</si>
  <si>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</si>
  <si>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</si>
  <si>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</si>
  <si>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</si>
  <si>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</si>
  <si>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</si>
  <si>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</si>
  <si>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</si>
  <si>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</si>
  <si>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</si>
  <si>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</si>
  <si>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</si>
  <si>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</si>
  <si>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</si>
  <si>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</si>
  <si>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</si>
  <si>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</si>
  <si>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</si>
  <si>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</si>
  <si>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</si>
  <si>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</si>
  <si>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</si>
  <si>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</si>
  <si>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</si>
  <si>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</si>
  <si>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</si>
  <si>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</si>
  <si>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</si>
  <si>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</si>
  <si>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</si>
  <si>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</si>
  <si>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</si>
  <si>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</si>
  <si>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</si>
  <si>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</si>
  <si>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</si>
  <si>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</si>
  <si>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</si>
  <si>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</si>
  <si>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</si>
  <si>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</si>
  <si>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</si>
  <si>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</si>
  <si>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</si>
  <si>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</si>
  <si>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</si>
  <si>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</si>
  <si>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</si>
  <si>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</si>
  <si>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</si>
  <si>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</si>
  <si>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</si>
  <si>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</si>
  <si>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</si>
  <si>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</si>
  <si>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</si>
  <si>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</si>
  <si>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</si>
  <si>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</si>
  <si>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</si>
  <si>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</si>
  <si>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</si>
  <si>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</si>
  <si>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</si>
  <si>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</si>
  <si>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</si>
  <si>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</si>
  <si>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</si>
  <si>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</si>
  <si>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</si>
  <si>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</si>
  <si>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</si>
  <si>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</si>
  <si>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</si>
  <si>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</si>
  <si>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</si>
  <si>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</si>
  <si>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</si>
  <si>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</si>
  <si>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</si>
  <si>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</si>
  <si>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</si>
  <si>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</si>
  <si>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</si>
  <si>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</si>
  <si>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</si>
  <si>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</si>
  <si>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</si>
  <si>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</si>
  <si>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</si>
  <si>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</si>
  <si>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</si>
  <si>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</si>
  <si>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</si>
  <si>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</si>
  <si>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</si>
  <si>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</si>
  <si>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</si>
  <si>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</si>
  <si>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</si>
  <si>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</si>
  <si>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</si>
  <si>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</si>
  <si>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</si>
  <si>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</si>
  <si>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</si>
  <si>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</si>
  <si>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</si>
  <si>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</si>
  <si>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</si>
  <si>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</si>
  <si>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</si>
  <si>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</si>
  <si>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</si>
  <si>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</si>
  <si>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</si>
  <si>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</si>
  <si>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</si>
  <si>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</si>
  <si>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</si>
  <si>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</si>
  <si>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</si>
  <si>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</si>
  <si>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</si>
  <si>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</si>
  <si>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</si>
  <si>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</si>
  <si>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</si>
  <si>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</si>
  <si>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</si>
  <si>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</si>
  <si>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</si>
  <si>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</si>
  <si>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</si>
  <si>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</si>
  <si>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</si>
  <si>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</si>
  <si>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</si>
  <si>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</si>
  <si>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</si>
  <si>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</si>
  <si>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</si>
  <si>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</si>
  <si>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</si>
  <si>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</si>
  <si>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</si>
  <si>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</si>
  <si>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</si>
  <si>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</si>
  <si>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</si>
  <si>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</si>
  <si>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</si>
  <si>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</si>
  <si>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</si>
  <si>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</si>
  <si>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</si>
  <si>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</si>
  <si>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</si>
  <si>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</si>
  <si>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</si>
  <si>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</si>
  <si>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</si>
  <si>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</si>
  <si>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</si>
  <si>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</si>
  <si>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</si>
  <si>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</si>
  <si>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</si>
  <si>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</si>
  <si>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</si>
  <si>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</si>
  <si>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</si>
  <si>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</si>
  <si>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</si>
  <si>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</si>
  <si>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</si>
  <si>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</si>
  <si>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</si>
  <si>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</si>
  <si>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</si>
  <si>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</si>
  <si>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</si>
  <si>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</si>
  <si>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</si>
  <si>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</si>
  <si>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</si>
  <si>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</si>
  <si>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</si>
  <si>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</si>
  <si>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</si>
  <si>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</si>
  <si>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</si>
  <si>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</si>
  <si>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</si>
  <si>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</si>
  <si>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</si>
  <si>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</si>
  <si>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</si>
  <si>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</si>
  <si>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</si>
  <si>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</si>
  <si>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</si>
  <si>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</si>
  <si>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</si>
  <si>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</si>
  <si>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</si>
  <si>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</si>
  <si>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</si>
  <si>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</si>
  <si>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</si>
  <si>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</si>
  <si>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</si>
  <si>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</si>
  <si>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</si>
  <si>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</si>
  <si>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</si>
  <si>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</si>
  <si>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</si>
  <si>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</si>
  <si>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</si>
  <si>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</si>
  <si>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</si>
  <si>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</si>
  <si>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</si>
  <si>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</si>
  <si>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</si>
  <si>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</si>
  <si>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</si>
  <si>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</si>
  <si>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</si>
  <si>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</si>
  <si>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</si>
  <si>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</si>
  <si>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</si>
  <si>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</si>
  <si>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</si>
  <si>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</si>
  <si>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</si>
  <si>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</si>
  <si>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</si>
  <si>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</si>
  <si>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</si>
  <si>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</si>
  <si>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</si>
  <si>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</si>
  <si>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</si>
  <si>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</si>
  <si>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</si>
  <si>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</si>
  <si>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</si>
  <si>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</si>
  <si>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</si>
  <si>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</si>
  <si>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</si>
  <si>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</si>
  <si>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</si>
  <si>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</si>
  <si>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</si>
  <si>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</si>
  <si>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</si>
  <si>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</si>
  <si>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</si>
  <si>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</si>
  <si>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</si>
  <si>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</si>
  <si>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</si>
  <si>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</si>
  <si>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</si>
  <si>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</si>
  <si>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</si>
  <si>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</si>
  <si>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</si>
  <si>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</si>
  <si>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</si>
  <si>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</si>
  <si>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</si>
  <si>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</si>
  <si>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</si>
  <si>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</si>
  <si>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</si>
  <si>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</si>
  <si>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</si>
  <si>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</si>
  <si>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</si>
  <si>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</si>
  <si>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</si>
  <si>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</si>
  <si>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</si>
  <si>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</si>
  <si>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</si>
  <si>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</si>
  <si>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</si>
  <si>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</si>
  <si>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</si>
  <si>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</si>
  <si>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</si>
  <si>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</si>
  <si>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</si>
  <si>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</si>
  <si>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</si>
  <si>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</si>
  <si>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</si>
  <si>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</si>
  <si>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</si>
  <si>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</si>
  <si>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</si>
  <si>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</si>
  <si>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</si>
  <si>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</si>
  <si>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</si>
  <si>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</si>
  <si>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</si>
  <si>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</si>
  <si>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</si>
  <si>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</si>
  <si>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</si>
  <si>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</si>
  <si>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</si>
  <si>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</si>
  <si>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</si>
  <si>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</si>
  <si>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</si>
  <si>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</si>
  <si>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</si>
  <si>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</si>
  <si>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</si>
  <si>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</si>
  <si>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</si>
  <si>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</si>
  <si>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</si>
  <si>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</si>
  <si>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</si>
  <si>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</si>
  <si>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</si>
  <si>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</si>
  <si>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</si>
  <si>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</si>
  <si>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</si>
  <si>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</si>
  <si>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</si>
  <si>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</si>
  <si>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</si>
  <si>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</si>
  <si>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</si>
  <si>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</si>
  <si>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</si>
  <si>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</si>
  <si>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</si>
  <si>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</si>
  <si>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</si>
  <si>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</si>
  <si>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</si>
  <si>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</si>
  <si>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</si>
  <si>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</si>
  <si>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</si>
  <si>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</si>
  <si>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</si>
  <si>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</si>
  <si>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</si>
  <si>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</si>
  <si>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</si>
  <si>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</si>
  <si>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</si>
  <si>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</si>
  <si>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</si>
  <si>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</si>
  <si>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</si>
  <si>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</si>
  <si>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</si>
  <si>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</si>
  <si>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</si>
  <si>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</si>
  <si>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</si>
  <si>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</si>
  <si>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</si>
  <si>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</si>
  <si>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</si>
  <si>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</si>
  <si>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</si>
  <si>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</si>
  <si>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</si>
  <si>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</si>
  <si>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</si>
  <si>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</si>
  <si>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</si>
  <si>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</si>
  <si>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</si>
  <si>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</si>
  <si>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</si>
  <si>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</si>
  <si>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</si>
  <si>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</si>
  <si>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</si>
  <si>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</si>
  <si>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</si>
  <si>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</si>
  <si>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</si>
  <si>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</si>
  <si>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</si>
  <si>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</si>
  <si>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</si>
  <si>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</si>
  <si>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</si>
  <si>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</si>
  <si>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</si>
  <si>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</si>
  <si>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</si>
  <si>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</si>
  <si>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</si>
  <si>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</si>
  <si>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</si>
  <si>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</si>
  <si>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</si>
  <si>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</si>
  <si>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</si>
  <si>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</si>
  <si>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</si>
  <si>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</si>
  <si>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</si>
  <si>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</si>
  <si>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</si>
  <si>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</si>
  <si>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</si>
  <si>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</si>
  <si>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</si>
  <si>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</si>
  <si>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</si>
  <si>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</si>
  <si>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</si>
  <si>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</si>
  <si>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</si>
  <si>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</si>
  <si>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</si>
  <si>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</si>
  <si>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</si>
  <si>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</si>
  <si>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</si>
  <si>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</si>
  <si>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</si>
  <si>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</si>
  <si>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</si>
  <si>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</si>
  <si>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</si>
  <si>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</si>
  <si>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</si>
  <si>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</si>
  <si>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</si>
  <si>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</si>
  <si>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</si>
  <si>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</si>
  <si>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</si>
  <si>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</si>
  <si>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</si>
  <si>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</si>
  <si>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</si>
  <si>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</si>
  <si>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</si>
  <si>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</si>
  <si>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</si>
  <si>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</si>
  <si>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</si>
  <si>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</si>
  <si>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</si>
  <si>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</si>
  <si>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</si>
  <si>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</si>
  <si>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</si>
  <si>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</si>
  <si>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</si>
  <si>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</si>
  <si>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</si>
  <si>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</si>
  <si>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</si>
  <si>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</si>
  <si>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</si>
  <si>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</si>
  <si>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</si>
  <si>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</si>
  <si>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</si>
  <si>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</si>
  <si>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</si>
  <si>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</si>
  <si>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</si>
  <si>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</si>
  <si>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</si>
  <si>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</si>
  <si>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</si>
  <si>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</si>
  <si>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</si>
  <si>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</si>
  <si>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</si>
  <si>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</si>
  <si>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</si>
  <si>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</si>
  <si>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</si>
  <si>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</si>
  <si>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</si>
  <si>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</si>
  <si>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</si>
  <si>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</si>
  <si>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</si>
  <si>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</si>
  <si>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</si>
  <si>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</si>
  <si>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</si>
  <si>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</si>
  <si>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</si>
  <si>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</si>
  <si>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</si>
  <si>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</si>
  <si>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</si>
  <si>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</si>
  <si>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</si>
  <si>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</si>
  <si>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</si>
  <si>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</si>
  <si>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</si>
  <si>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</si>
  <si>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</si>
  <si>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</si>
  <si>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</si>
  <si>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</si>
  <si>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</si>
  <si>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</si>
  <si>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</si>
  <si>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</si>
  <si>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</si>
  <si>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</si>
  <si>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</si>
  <si>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</si>
  <si>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</si>
  <si>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</si>
  <si>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</si>
  <si>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</si>
  <si>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</si>
  <si>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</si>
  <si>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</si>
  <si>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</si>
  <si>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</si>
  <si>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</si>
  <si>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</si>
  <si>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</si>
  <si>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</si>
  <si>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</si>
  <si>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</si>
  <si>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</si>
  <si>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</si>
  <si>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</si>
  <si>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</si>
  <si>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</si>
  <si>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</si>
  <si>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</si>
  <si>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</si>
  <si>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</si>
  <si>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</si>
  <si>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</si>
  <si>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</si>
  <si>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</si>
  <si>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</si>
  <si>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</si>
  <si>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</si>
  <si>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</si>
  <si>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</si>
  <si>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</si>
  <si>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</si>
  <si>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</si>
  <si>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</si>
  <si>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</si>
  <si>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</si>
  <si>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</si>
  <si>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</si>
  <si>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</si>
  <si>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</si>
  <si>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</si>
  <si>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</si>
  <si>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</si>
  <si>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</si>
  <si>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</si>
  <si>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</si>
  <si>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</si>
  <si>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</si>
  <si>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</si>
  <si>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</si>
  <si>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</si>
  <si>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</si>
  <si>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</si>
  <si>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</si>
  <si>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</si>
  <si>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</si>
  <si>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</si>
  <si>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</si>
  <si>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</si>
  <si>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</si>
  <si>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</si>
  <si>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</si>
  <si>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</si>
  <si>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</si>
  <si>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</si>
  <si>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</si>
  <si>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</si>
  <si>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</si>
  <si>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</si>
  <si>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</si>
  <si>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</si>
  <si>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</si>
  <si>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</si>
  <si>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</si>
  <si>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</si>
  <si>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</si>
  <si>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</si>
  <si>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</si>
  <si>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</si>
  <si>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</si>
  <si>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</si>
  <si>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</si>
  <si>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</si>
  <si>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</si>
  <si>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</si>
  <si>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</si>
  <si>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</si>
  <si>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</si>
  <si>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</si>
  <si>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</si>
  <si>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</si>
  <si>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</si>
  <si>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</si>
  <si>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</si>
  <si>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</si>
  <si>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</si>
  <si>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</si>
  <si>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</si>
  <si>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</si>
  <si>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</si>
  <si>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</si>
  <si>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</si>
  <si>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</si>
  <si>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</si>
  <si>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</si>
  <si>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</si>
  <si>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</si>
  <si>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</si>
  <si>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</si>
  <si>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</si>
  <si>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</si>
  <si>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</si>
  <si>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</si>
  <si>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</si>
  <si>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</si>
  <si>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</si>
  <si>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</si>
  <si>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</si>
  <si>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</si>
  <si>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</si>
  <si>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</si>
  <si>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</si>
  <si>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</si>
  <si>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</si>
  <si>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</si>
  <si>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</si>
  <si>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</si>
  <si>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</si>
  <si>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</si>
  <si>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</si>
  <si>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</si>
  <si>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</si>
  <si>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</si>
  <si>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</si>
  <si>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</si>
  <si>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</si>
  <si>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</si>
  <si>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</si>
  <si>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</si>
  <si>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</si>
  <si>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</si>
  <si>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</si>
  <si>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</si>
  <si>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</si>
  <si>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</si>
  <si>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</si>
  <si>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</si>
  <si>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</si>
  <si>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</si>
  <si>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</si>
  <si>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</si>
  <si>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</si>
  <si>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</si>
  <si>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</si>
  <si>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</si>
  <si>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</si>
  <si>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</si>
  <si>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</si>
  <si>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</si>
  <si>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</si>
  <si>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</si>
  <si>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</si>
  <si>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</si>
  <si>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</si>
  <si>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</si>
  <si>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</si>
  <si>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</si>
  <si>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</si>
  <si>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</si>
  <si>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</si>
  <si>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</si>
  <si>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</si>
  <si>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</si>
  <si>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</si>
  <si>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</si>
  <si>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</si>
  <si>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</si>
  <si>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</si>
  <si>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</si>
  <si>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</si>
  <si>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</si>
  <si>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</si>
  <si>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</si>
  <si>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</si>
  <si>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</si>
  <si>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</si>
  <si>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</si>
  <si>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</si>
  <si>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</si>
  <si>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</si>
  <si>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</si>
  <si>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</si>
  <si>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</si>
  <si>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</si>
  <si>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</si>
  <si>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</si>
  <si>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</si>
  <si>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</si>
  <si>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</si>
  <si>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</si>
  <si>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</si>
  <si>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</si>
  <si>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</si>
  <si>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</si>
  <si>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</si>
  <si>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</si>
  <si>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</si>
  <si>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</si>
  <si>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</si>
  <si>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</si>
  <si>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</si>
  <si>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</si>
  <si>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</si>
  <si>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</si>
  <si>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</si>
  <si>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</si>
  <si>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</si>
  <si>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</si>
  <si>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</si>
  <si>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</si>
  <si>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</si>
  <si>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</si>
  <si>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</si>
  <si>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</si>
  <si>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</si>
  <si>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</si>
  <si>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</si>
  <si>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</si>
  <si>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</si>
  <si>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</si>
  <si>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</si>
  <si>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</si>
  <si>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</si>
  <si>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</si>
  <si>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</si>
  <si>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</si>
  <si>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</si>
  <si>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</si>
  <si>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</si>
  <si>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</si>
  <si>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</si>
  <si>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</si>
  <si>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</si>
  <si>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</si>
  <si>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</si>
  <si>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</si>
  <si>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</si>
  <si>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</si>
  <si>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</si>
  <si>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</si>
  <si>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</si>
  <si>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</si>
  <si>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</si>
  <si>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</si>
  <si>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</si>
  <si>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</si>
  <si>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</si>
  <si>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</si>
  <si>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</si>
  <si>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</si>
  <si>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</si>
  <si>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</si>
  <si>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</si>
  <si>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</si>
  <si>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</si>
  <si>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</si>
  <si>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</si>
  <si>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</si>
  <si>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</si>
  <si>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</si>
  <si>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</si>
  <si>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</si>
  <si>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</si>
  <si>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</si>
  <si>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</si>
  <si>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</si>
  <si>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</si>
  <si>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</si>
  <si>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</si>
  <si>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</si>
  <si>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</si>
  <si>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</si>
  <si>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</si>
  <si>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</si>
  <si>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</si>
  <si>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</si>
  <si>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</si>
  <si>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</si>
  <si>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</si>
  <si>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</si>
  <si>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</si>
  <si>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</si>
  <si>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</si>
  <si>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</si>
  <si>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</si>
  <si>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</si>
  <si>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</si>
  <si>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</si>
  <si>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</si>
  <si>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</si>
  <si>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</si>
  <si>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</si>
  <si>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</si>
  <si>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</si>
  <si>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</si>
  <si>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</si>
  <si>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</si>
  <si>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</si>
  <si>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</si>
  <si>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</si>
  <si>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</si>
  <si>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</si>
  <si>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</si>
  <si>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</si>
  <si>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</si>
  <si>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</si>
  <si>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</si>
  <si>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</si>
  <si>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</si>
  <si>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</si>
  <si>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</si>
  <si>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</si>
  <si>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</si>
  <si>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</si>
  <si>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</si>
  <si>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</si>
  <si>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</si>
  <si>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</si>
  <si>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</si>
  <si>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</si>
  <si>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</si>
  <si>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</si>
  <si>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</si>
  <si>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</si>
  <si>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</si>
  <si>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</si>
  <si>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</si>
  <si>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</si>
  <si>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</si>
  <si>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</si>
  <si>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</si>
  <si>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</si>
  <si>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</si>
  <si>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</si>
  <si>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</si>
  <si>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</si>
  <si>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</si>
  <si>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</si>
  <si>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</si>
  <si>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</si>
  <si>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</si>
  <si>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</si>
  <si>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</si>
  <si>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</si>
  <si>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</si>
  <si>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</si>
  <si>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</si>
  <si>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</si>
  <si>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</si>
  <si>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</si>
  <si>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</si>
  <si>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</si>
  <si>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</si>
  <si>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</si>
  <si>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</si>
  <si>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</si>
  <si>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</si>
  <si>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</si>
  <si>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</si>
  <si>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</si>
  <si>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</si>
  <si>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</si>
  <si>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</si>
  <si>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</si>
  <si>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</si>
  <si>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</si>
  <si>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</si>
  <si>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</si>
  <si>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</si>
  <si>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</si>
  <si>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</si>
  <si>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</si>
  <si>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</si>
  <si>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</si>
  <si>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</si>
  <si>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</si>
  <si>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</si>
  <si>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</si>
  <si>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</si>
  <si>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</si>
  <si>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</si>
  <si>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</si>
  <si>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</si>
  <si>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</si>
  <si>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</si>
  <si>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</si>
  <si>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</si>
  <si>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</si>
  <si>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</si>
  <si>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</si>
  <si>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</si>
  <si>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</si>
  <si>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</si>
  <si>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</si>
  <si>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</si>
  <si>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</si>
  <si>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</si>
  <si>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</si>
  <si>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</si>
  <si>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</si>
  <si>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</si>
  <si>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</si>
  <si>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</si>
  <si>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</si>
  <si>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</si>
  <si>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</si>
  <si>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</si>
  <si>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</si>
  <si>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</si>
  <si>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</si>
  <si>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</si>
  <si>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</si>
  <si>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</si>
  <si>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</si>
  <si>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</si>
  <si>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</si>
  <si>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</si>
  <si>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</si>
  <si>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</si>
  <si>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</si>
  <si>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</si>
  <si>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</si>
  <si>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</si>
  <si>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</si>
  <si>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</si>
  <si>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</si>
  <si>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</si>
  <si>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</si>
  <si>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</si>
  <si>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</si>
  <si>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</si>
  <si>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</si>
  <si>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</si>
  <si>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</si>
  <si>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</si>
  <si>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</si>
  <si>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</si>
  <si>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</si>
  <si>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</si>
  <si>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</si>
  <si>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</si>
  <si>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</si>
  <si>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</si>
  <si>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</si>
  <si>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</si>
  <si>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</si>
  <si>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</si>
  <si>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</si>
  <si>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</si>
  <si>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</si>
  <si>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</si>
  <si>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</si>
  <si>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</si>
  <si>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</si>
  <si>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</si>
  <si>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</si>
  <si>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</si>
  <si>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</si>
  <si>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</si>
  <si>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</si>
  <si>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</si>
  <si>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</si>
  <si>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</si>
  <si>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</si>
  <si>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</si>
  <si>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</si>
  <si>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</si>
  <si>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</si>
  <si>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</si>
  <si>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</si>
  <si>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</si>
  <si>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</si>
  <si>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</si>
  <si>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</si>
  <si>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</si>
  <si>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</si>
  <si>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</si>
  <si>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</si>
  <si>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</si>
  <si>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</si>
  <si>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</si>
  <si>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</si>
  <si>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</si>
  <si>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</si>
  <si>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</si>
  <si>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</si>
  <si>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</si>
  <si>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</si>
  <si>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</si>
  <si>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</si>
  <si>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</si>
  <si>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</si>
  <si>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</si>
  <si>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</si>
  <si>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</si>
  <si>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</si>
  <si>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</si>
  <si>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</si>
  <si>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</si>
  <si>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</si>
  <si>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</si>
  <si>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</si>
  <si>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</si>
  <si>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</si>
  <si>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</si>
  <si>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</si>
  <si>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</si>
  <si>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</si>
  <si>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</si>
  <si>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</si>
  <si>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</si>
  <si>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</si>
  <si>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</si>
  <si>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</si>
  <si>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</si>
  <si>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</si>
  <si>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</si>
  <si>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</si>
  <si>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</si>
  <si>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</si>
  <si>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</si>
  <si>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</si>
  <si>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</si>
  <si>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</si>
  <si>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</si>
  <si>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</si>
  <si>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</si>
  <si>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</si>
  <si>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</si>
  <si>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</si>
  <si>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</si>
  <si>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</si>
  <si>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</si>
  <si>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</si>
  <si>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</si>
  <si>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</si>
  <si>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</si>
  <si>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</si>
  <si>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</si>
  <si>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</si>
  <si>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</si>
  <si>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</si>
  <si>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</si>
  <si>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</si>
  <si>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</si>
  <si>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</si>
  <si>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</si>
  <si>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</si>
  <si>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</si>
  <si>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</si>
  <si>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</si>
  <si>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</si>
  <si>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</si>
  <si>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</si>
  <si>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</si>
  <si>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</si>
  <si>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</si>
  <si>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</si>
  <si>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</si>
  <si>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</si>
  <si>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</si>
  <si>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</si>
  <si>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</si>
  <si>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</si>
  <si>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</si>
  <si>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</si>
  <si>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</si>
  <si>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</si>
  <si>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</si>
  <si>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</si>
  <si>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</si>
  <si>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</si>
  <si>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</si>
  <si>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</si>
  <si>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</si>
  <si>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</si>
  <si>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</si>
  <si>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</si>
  <si>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</si>
  <si>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</si>
  <si>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</si>
  <si>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</si>
  <si>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</si>
  <si>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</si>
  <si>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</si>
  <si>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</si>
  <si>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</si>
  <si>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</si>
  <si>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</si>
  <si>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</si>
  <si>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</si>
  <si>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</si>
  <si>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</si>
  <si>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</si>
  <si>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</si>
  <si>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</si>
  <si>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</si>
  <si>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</si>
  <si>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</si>
  <si>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</si>
  <si>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</si>
  <si>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</si>
  <si>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</si>
  <si>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</si>
  <si>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</si>
  <si>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</si>
  <si>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</si>
  <si>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</si>
  <si>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</si>
  <si>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</si>
  <si>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</si>
  <si>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</si>
  <si>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</si>
  <si>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</si>
  <si>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</si>
  <si>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</si>
  <si>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</si>
  <si>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</si>
  <si>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</si>
  <si>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</si>
  <si>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</si>
  <si>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</si>
  <si>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</si>
  <si>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</si>
  <si>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</si>
  <si>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</si>
  <si>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</si>
  <si>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</si>
  <si>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</si>
  <si>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</si>
  <si>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</si>
  <si>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</si>
  <si>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</si>
  <si>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</si>
  <si>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</si>
  <si>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</si>
  <si>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</si>
  <si>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</si>
  <si>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</si>
  <si>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</si>
  <si>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</si>
  <si>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</si>
  <si>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</si>
  <si>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</si>
  <si>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</si>
  <si>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</si>
  <si>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</si>
  <si>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</si>
  <si>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</si>
  <si>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</si>
  <si>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</si>
  <si>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</si>
  <si>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</si>
  <si>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</si>
  <si>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</si>
  <si>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</si>
  <si>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</si>
  <si>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</si>
  <si>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</si>
  <si>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</si>
  <si>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</si>
  <si>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</si>
  <si>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</si>
  <si>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</si>
  <si>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</si>
  <si>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</si>
  <si>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</si>
  <si>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</si>
  <si>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</si>
  <si>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</si>
  <si>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</si>
  <si>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</si>
  <si>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</si>
  <si>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</si>
  <si>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</si>
  <si>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</si>
  <si>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</si>
  <si>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</si>
  <si>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</si>
  <si>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</si>
  <si>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</si>
  <si>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</si>
  <si>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</si>
  <si>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</si>
  <si>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</si>
  <si>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</si>
  <si>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</si>
  <si>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</si>
  <si>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</si>
  <si>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</si>
  <si>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</si>
  <si>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</si>
  <si>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</si>
  <si>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</si>
  <si>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</si>
  <si>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</si>
  <si>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</si>
  <si>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</si>
  <si>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</si>
  <si>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</si>
  <si>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</si>
  <si>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</si>
  <si>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</si>
  <si>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</si>
  <si>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</si>
  <si>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</si>
  <si>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</si>
  <si>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</si>
  <si>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</si>
  <si>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</si>
  <si>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</si>
  <si>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</si>
  <si>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</si>
  <si>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</si>
  <si>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</si>
  <si>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</si>
  <si>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</si>
  <si>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</si>
  <si>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</si>
  <si>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</si>
  <si>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</si>
  <si>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</si>
  <si>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</si>
  <si>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</si>
  <si>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</si>
  <si>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</si>
  <si>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</si>
  <si>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</si>
  <si>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</si>
  <si>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</si>
  <si>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</si>
  <si>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</si>
  <si>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</si>
  <si>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</si>
  <si>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</si>
  <si>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</si>
  <si>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</si>
  <si>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</si>
  <si>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</si>
  <si>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</si>
  <si>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</si>
  <si>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</si>
  <si>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</si>
  <si>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</si>
  <si>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</si>
  <si>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</si>
  <si>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</si>
  <si>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</si>
  <si>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</si>
  <si>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</si>
  <si>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</si>
  <si>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</si>
  <si>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</si>
  <si>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</si>
  <si>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</si>
  <si>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</si>
  <si>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</si>
  <si>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</si>
  <si>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</si>
  <si>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</si>
  <si>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</si>
  <si>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</si>
  <si>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</si>
  <si>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</si>
  <si>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</si>
  <si>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</si>
  <si>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</si>
  <si>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</si>
  <si>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</si>
  <si>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</si>
  <si>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</si>
  <si>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</si>
  <si>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</si>
  <si>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</si>
  <si>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</si>
  <si>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</si>
  <si>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</si>
  <si>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</si>
  <si>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</si>
  <si>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</si>
  <si>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</si>
  <si>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</si>
  <si>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</si>
  <si>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</si>
  <si>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</si>
  <si>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</si>
  <si>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</si>
  <si>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</si>
  <si>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</si>
  <si>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</si>
  <si>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</si>
  <si>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</si>
  <si>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</si>
  <si>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</si>
  <si>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</si>
  <si>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</si>
  <si>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</si>
  <si>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</si>
  <si>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</si>
  <si>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</si>
  <si>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</si>
  <si>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</si>
  <si>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</si>
  <si>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</si>
  <si>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</si>
  <si>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</si>
  <si>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</si>
  <si>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</si>
  <si>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</si>
  <si>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</si>
  <si>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</si>
  <si>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</si>
  <si>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</si>
  <si>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</si>
  <si>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</si>
  <si>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</si>
  <si>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</si>
  <si>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</si>
  <si>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</si>
  <si>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</si>
  <si>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</si>
  <si>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</si>
  <si>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</si>
  <si>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</si>
  <si>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</si>
  <si>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</si>
  <si>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</si>
  <si>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</si>
  <si>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</si>
  <si>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</si>
  <si>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</si>
  <si>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</si>
  <si>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</si>
  <si>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</si>
  <si>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</si>
  <si>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</si>
  <si>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</si>
  <si>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</si>
  <si>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</si>
  <si>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</si>
  <si>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</si>
  <si>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</si>
  <si>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</si>
  <si>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</si>
  <si>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</si>
  <si>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</si>
  <si>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</si>
  <si>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</si>
  <si>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</si>
  <si>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</si>
  <si>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</si>
  <si>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</si>
  <si>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</si>
  <si>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</si>
  <si>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</si>
  <si>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</si>
  <si>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</si>
  <si>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</si>
  <si>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</si>
  <si>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</si>
  <si>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</si>
  <si>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</si>
  <si>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</si>
  <si>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</si>
  <si>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</si>
  <si>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</si>
  <si>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</si>
  <si>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</si>
  <si>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</si>
  <si>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</si>
  <si>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</si>
  <si>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</si>
  <si>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</si>
  <si>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</si>
  <si>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</si>
  <si>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</si>
  <si>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</si>
  <si>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</si>
  <si>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</si>
  <si>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</si>
  <si>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</si>
  <si>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</si>
  <si>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</si>
  <si>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</si>
  <si>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</si>
  <si>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</si>
  <si>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</si>
  <si>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</si>
  <si>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</si>
  <si>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</si>
  <si>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</si>
  <si>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</si>
  <si>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</si>
  <si>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</si>
  <si>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</si>
  <si>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</si>
  <si>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</si>
  <si>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</si>
  <si>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</si>
  <si>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</si>
  <si>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</si>
  <si>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</si>
  <si>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</si>
  <si>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</si>
  <si>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</si>
  <si>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</si>
  <si>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</si>
  <si>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</si>
  <si>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</si>
  <si>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</si>
  <si>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</si>
  <si>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</si>
  <si>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</si>
  <si>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</si>
  <si>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</si>
  <si>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</si>
  <si>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</si>
  <si>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</si>
  <si>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</si>
  <si>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</si>
  <si>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</si>
  <si>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</si>
  <si>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</si>
  <si>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</si>
  <si>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</si>
  <si>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</si>
  <si>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</si>
  <si>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</si>
  <si>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</si>
  <si>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</si>
  <si>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</si>
  <si>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</si>
  <si>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</si>
  <si>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</si>
  <si>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</si>
  <si>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</si>
  <si>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</si>
  <si>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</si>
  <si>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</si>
  <si>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</si>
  <si>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</si>
  <si>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</si>
  <si>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</si>
  <si>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</si>
  <si>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</si>
  <si>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</si>
  <si>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</si>
  <si>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</si>
  <si>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</si>
  <si>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</si>
  <si>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</si>
  <si>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</si>
  <si>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</si>
  <si>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</si>
  <si>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</si>
  <si>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</si>
  <si>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</si>
  <si>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</si>
  <si>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</si>
  <si>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</si>
  <si>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</si>
  <si>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</si>
  <si>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</si>
  <si>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</si>
  <si>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</si>
  <si>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</si>
  <si>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</si>
  <si>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</si>
  <si>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</si>
  <si>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</si>
  <si>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</si>
  <si>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</si>
  <si>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</si>
  <si>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</si>
  <si>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</si>
  <si>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</si>
  <si>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</si>
  <si>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</si>
  <si>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</si>
  <si>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</si>
  <si>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</si>
  <si>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</si>
  <si>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</si>
  <si>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</si>
  <si>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</si>
  <si>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</si>
  <si>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</si>
  <si>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</si>
  <si>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</si>
  <si>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</si>
  <si>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</si>
  <si>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</si>
  <si>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</si>
  <si>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</si>
  <si>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</si>
  <si>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</si>
  <si>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</si>
  <si>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</si>
  <si>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</si>
  <si>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</si>
  <si>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</si>
  <si>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</si>
  <si>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</si>
  <si>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</si>
  <si>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</si>
  <si>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</si>
  <si>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</si>
  <si>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</si>
  <si>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</si>
  <si>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</si>
  <si>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</si>
  <si>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</si>
  <si>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</si>
  <si>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</si>
  <si>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</si>
  <si>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</si>
  <si>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</si>
  <si>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</si>
  <si>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</si>
  <si>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</si>
  <si>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</si>
  <si>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</si>
  <si>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</si>
  <si>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</si>
  <si>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</si>
  <si>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</si>
  <si>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</si>
  <si>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</si>
  <si>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</si>
  <si>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</si>
  <si>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</si>
  <si>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</si>
  <si>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</si>
  <si>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</si>
  <si>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</si>
  <si>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</si>
  <si>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</si>
  <si>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</si>
  <si>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</si>
  <si>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</si>
  <si>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</si>
  <si>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</si>
  <si>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</si>
  <si>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</si>
  <si>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</si>
  <si>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</si>
  <si>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</si>
  <si>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</si>
  <si>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</si>
  <si>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</si>
  <si>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</si>
  <si>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</si>
  <si>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</si>
  <si>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</si>
  <si>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</si>
  <si>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</si>
  <si>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</si>
  <si>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</si>
  <si>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</si>
  <si>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</si>
  <si>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</si>
  <si>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</si>
  <si>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</si>
  <si>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</si>
  <si>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</si>
  <si>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</si>
  <si>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</si>
  <si>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</si>
  <si>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</si>
  <si>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</si>
  <si>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</si>
  <si>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</si>
  <si>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</si>
  <si>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</si>
  <si>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</si>
  <si>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</si>
  <si>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</si>
  <si>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</si>
  <si>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</si>
  <si>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</si>
  <si>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</si>
  <si>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</si>
  <si>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</si>
  <si>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</si>
  <si>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</si>
  <si>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</si>
  <si>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</si>
  <si>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</si>
  <si>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</si>
  <si>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</si>
  <si>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</si>
  <si>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</si>
  <si>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</si>
  <si>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</si>
  <si>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</si>
  <si>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</si>
  <si>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</si>
  <si>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</si>
  <si>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</si>
  <si>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</si>
  <si>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</si>
  <si>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</si>
  <si>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</si>
  <si>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</si>
  <si>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</si>
  <si>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</si>
  <si>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</si>
  <si>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</si>
  <si>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</si>
  <si>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</si>
  <si>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</si>
  <si>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</si>
  <si>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</si>
  <si>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</si>
  <si>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</si>
  <si>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</si>
  <si>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</si>
  <si>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</si>
  <si>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</si>
  <si>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</si>
  <si>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</si>
  <si>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</si>
  <si>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</si>
  <si>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</si>
  <si>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</si>
  <si>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</si>
  <si>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</si>
  <si>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</si>
  <si>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</si>
  <si>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</si>
  <si>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</si>
  <si>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</si>
  <si>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</si>
  <si>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</si>
  <si>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</si>
  <si>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</si>
  <si>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</si>
  <si>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</si>
  <si>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</si>
  <si>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</si>
  <si>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</si>
  <si>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</si>
  <si>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</si>
  <si>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</si>
  <si>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</si>
  <si>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</si>
  <si>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</si>
  <si>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</si>
  <si>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</si>
  <si>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</si>
  <si>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</si>
  <si>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</si>
  <si>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</si>
  <si>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</si>
  <si>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</si>
  <si>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</si>
  <si>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</si>
  <si>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</si>
  <si>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</si>
  <si>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</si>
  <si>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</si>
  <si>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</si>
  <si>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</si>
  <si>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</si>
  <si>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</si>
  <si>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</si>
  <si>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</si>
  <si>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</si>
  <si>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</si>
  <si>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</si>
  <si>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</si>
  <si>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</si>
  <si>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</si>
  <si>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</si>
  <si>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</si>
  <si>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</si>
  <si>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</si>
  <si>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</si>
  <si>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</si>
  <si>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</si>
  <si>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</si>
  <si>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</si>
  <si>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</si>
  <si>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</si>
  <si>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</si>
  <si>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</si>
  <si>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</si>
  <si>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</si>
  <si>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</si>
  <si>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</si>
  <si>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</si>
  <si>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</si>
  <si>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</si>
  <si>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</si>
  <si>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</si>
  <si>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</si>
  <si>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</si>
  <si>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</si>
  <si>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</si>
  <si>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</si>
  <si>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</si>
  <si>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</si>
  <si>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</si>
  <si>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</si>
  <si>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</si>
  <si>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</si>
  <si>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</si>
  <si>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</si>
  <si>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</si>
  <si>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</si>
  <si>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</si>
  <si>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</si>
  <si>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</si>
  <si>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</si>
  <si>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</si>
  <si>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</si>
  <si>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</si>
  <si>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</si>
  <si>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</si>
  <si>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</si>
  <si>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</si>
  <si>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</si>
  <si>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</si>
  <si>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</si>
  <si>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</si>
  <si>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</si>
  <si>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</si>
  <si>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</si>
  <si>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</si>
  <si>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</si>
  <si>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</si>
  <si>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</si>
  <si>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</si>
  <si>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</si>
  <si>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</si>
  <si>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</si>
  <si>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</si>
  <si>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</si>
  <si>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</si>
  <si>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</si>
  <si>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</si>
  <si>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</si>
  <si>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</si>
  <si>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</si>
  <si>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</si>
  <si>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</si>
  <si>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</si>
  <si>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</si>
  <si>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</si>
  <si>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</si>
  <si>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</si>
  <si>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</si>
  <si>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</si>
  <si>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</si>
  <si>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</si>
  <si>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</si>
  <si>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</si>
  <si>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</si>
  <si>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</si>
  <si>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</si>
  <si>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</si>
  <si>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</si>
  <si>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</si>
  <si>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</si>
  <si>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</si>
  <si>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</si>
  <si>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</si>
  <si>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</si>
  <si>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</si>
  <si>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</si>
  <si>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</si>
  <si>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</si>
  <si>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</si>
  <si>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</si>
  <si>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</si>
  <si>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</si>
  <si>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</si>
  <si>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</si>
  <si>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</si>
  <si>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</si>
  <si>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</si>
  <si>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</si>
  <si>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</si>
  <si>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</si>
  <si>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</si>
  <si>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</si>
  <si>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</si>
  <si>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</si>
  <si>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</si>
  <si>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</si>
  <si>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</si>
  <si>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</si>
  <si>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</si>
  <si>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</si>
  <si>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</si>
  <si>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</si>
  <si>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</si>
  <si>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</si>
  <si>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</si>
  <si>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</si>
  <si>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</si>
  <si>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</si>
  <si>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</si>
  <si>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</si>
  <si>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</si>
  <si>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</si>
  <si>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</si>
  <si>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</si>
  <si>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</si>
  <si>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</si>
  <si>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</si>
  <si>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</si>
  <si>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</si>
  <si>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</si>
  <si>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</si>
  <si>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</si>
  <si>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</si>
  <si>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</si>
  <si>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</si>
  <si>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</si>
  <si>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</si>
  <si>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</si>
  <si>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</si>
  <si>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</si>
  <si>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</si>
  <si>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</si>
  <si>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</si>
  <si>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</si>
  <si>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</si>
  <si>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</si>
  <si>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</si>
  <si>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</si>
  <si>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</si>
  <si>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</si>
  <si>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</si>
  <si>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</si>
  <si>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</si>
  <si>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</si>
  <si>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</si>
  <si>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</si>
  <si>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</si>
  <si>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</si>
  <si>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</si>
  <si>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</si>
  <si>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</si>
  <si>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</si>
  <si>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</si>
  <si>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</si>
  <si>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</si>
  <si>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</si>
  <si>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</si>
  <si>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</si>
  <si>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</si>
  <si>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</si>
  <si>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</si>
  <si>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</si>
  <si>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</si>
  <si>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</si>
  <si>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</si>
  <si>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</si>
  <si>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</si>
  <si>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</si>
  <si>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</si>
  <si>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</si>
  <si>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</si>
  <si>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</si>
  <si>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</si>
  <si>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</si>
  <si>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</si>
  <si>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</si>
  <si>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</si>
  <si>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</si>
  <si>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</si>
  <si>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</si>
  <si>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</si>
  <si>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</si>
  <si>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</si>
  <si>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</si>
  <si>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</si>
  <si>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</si>
  <si>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</si>
  <si>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</si>
  <si>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</si>
  <si>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</si>
  <si>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</si>
  <si>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</si>
  <si>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</si>
  <si>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</si>
  <si>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</si>
  <si>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</si>
  <si>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</si>
  <si>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</si>
  <si>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</si>
  <si>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</si>
  <si>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</si>
  <si>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</si>
  <si>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</si>
  <si>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</si>
  <si>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</si>
  <si>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</si>
  <si>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</si>
  <si>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</si>
  <si>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</si>
  <si>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</si>
  <si>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</si>
  <si>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</si>
  <si>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</si>
  <si>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</si>
  <si>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</si>
  <si>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</si>
  <si>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</si>
  <si>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</si>
  <si>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</si>
  <si>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</si>
  <si>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</si>
  <si>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</si>
  <si>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</si>
  <si>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</si>
  <si>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</si>
  <si>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</si>
  <si>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</si>
  <si>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</si>
  <si>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</si>
  <si>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</si>
  <si>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</si>
  <si>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</si>
  <si>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</si>
  <si>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</si>
  <si>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</si>
  <si>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</si>
  <si>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</si>
  <si>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</si>
  <si>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</si>
  <si>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</si>
  <si>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</si>
  <si>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</si>
  <si>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</si>
  <si>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</si>
  <si>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</si>
  <si>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</si>
  <si>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</si>
  <si>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</si>
  <si>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</si>
  <si>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</si>
  <si>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</si>
  <si>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</si>
  <si>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</si>
  <si>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</si>
  <si>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</si>
  <si>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</si>
  <si>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</si>
  <si>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</si>
  <si>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</si>
  <si>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</si>
  <si>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</si>
  <si>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</si>
  <si>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</si>
  <si>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</si>
  <si>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</si>
  <si>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</si>
  <si>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</si>
  <si>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</si>
  <si>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</si>
  <si>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</si>
  <si>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</si>
  <si>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</si>
  <si>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</si>
  <si>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</si>
  <si>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</si>
  <si>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</si>
  <si>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</si>
  <si>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</si>
  <si>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</si>
  <si>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</si>
  <si>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</si>
  <si>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</si>
  <si>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</si>
  <si>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</si>
  <si>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</si>
  <si>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</si>
  <si>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</si>
  <si>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</si>
  <si>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</si>
  <si>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</si>
  <si>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</si>
  <si>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</si>
  <si>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</si>
  <si>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</si>
  <si>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</si>
  <si>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</si>
  <si>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</si>
  <si>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</si>
  <si>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</si>
  <si>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</si>
  <si>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</si>
  <si>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</si>
  <si>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</si>
  <si>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</si>
  <si>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</si>
  <si>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</si>
  <si>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</si>
  <si>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</si>
  <si>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</si>
  <si>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</si>
  <si>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</si>
  <si>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</si>
  <si>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</si>
  <si>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</si>
  <si>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</si>
  <si>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</si>
  <si>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</si>
  <si>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</si>
  <si>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</si>
  <si>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</si>
  <si>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</si>
  <si>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</si>
  <si>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</si>
  <si>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</si>
  <si>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</si>
  <si>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</si>
  <si>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</si>
  <si>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</si>
  <si>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</si>
  <si>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</si>
  <si>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</si>
  <si>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</si>
  <si>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</si>
  <si>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</si>
  <si>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</si>
  <si>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</si>
  <si>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</si>
  <si>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</si>
  <si>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</si>
  <si>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</si>
  <si>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</si>
  <si>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</si>
  <si>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</si>
  <si>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</si>
  <si>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</si>
  <si>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</si>
  <si>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</si>
  <si>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</si>
  <si>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</si>
  <si>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</si>
  <si>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</si>
  <si>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</si>
  <si>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</si>
  <si>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</si>
  <si>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</si>
  <si>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</si>
  <si>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</si>
  <si>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</si>
  <si>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</si>
  <si>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</si>
  <si>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</si>
  <si>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</si>
  <si>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</si>
  <si>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</si>
  <si>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</si>
  <si>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</si>
  <si>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</si>
  <si>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</si>
  <si>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</si>
  <si>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</si>
  <si>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</si>
  <si>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</si>
  <si>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</si>
  <si>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</si>
  <si>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</si>
  <si>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</si>
  <si>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</si>
  <si>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</si>
  <si>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</si>
  <si>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</si>
  <si>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</si>
  <si>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</si>
  <si>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</si>
  <si>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</si>
  <si>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</si>
  <si>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</si>
  <si>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</si>
  <si>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</si>
  <si>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</si>
  <si>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</si>
  <si>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</si>
  <si>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</si>
  <si>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</si>
  <si>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</si>
  <si>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</si>
  <si>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</si>
  <si>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</si>
  <si>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</si>
  <si>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</si>
  <si>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</si>
  <si>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</si>
  <si>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</si>
  <si>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</si>
  <si>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</si>
  <si>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</si>
  <si>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</si>
  <si>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</si>
  <si>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</si>
  <si>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</si>
  <si>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</si>
  <si>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</si>
  <si>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</si>
  <si>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</si>
  <si>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</si>
  <si>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</si>
  <si>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</si>
  <si>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</si>
  <si>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</si>
  <si>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</si>
  <si>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</si>
  <si>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</si>
  <si>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</si>
  <si>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</si>
  <si>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</si>
  <si>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</si>
  <si>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</si>
  <si>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</si>
  <si>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</si>
  <si>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</si>
  <si>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</si>
  <si>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</si>
  <si>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</si>
  <si>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</si>
  <si>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</si>
  <si>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</si>
  <si>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</si>
  <si>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</si>
  <si>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</si>
  <si>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</si>
  <si>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</si>
  <si>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</si>
  <si>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</si>
  <si>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</si>
  <si>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</si>
  <si>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</si>
  <si>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</si>
  <si>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</si>
  <si>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</si>
  <si>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</si>
  <si>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</si>
  <si>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</si>
  <si>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</si>
  <si>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</si>
  <si>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</si>
  <si>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</si>
  <si>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</si>
  <si>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</si>
  <si>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</si>
  <si>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</si>
  <si>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</si>
  <si>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</si>
  <si>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</si>
  <si>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</si>
  <si>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</si>
  <si>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</si>
  <si>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</si>
  <si>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</si>
  <si>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</si>
  <si>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</si>
  <si>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</si>
  <si>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</si>
  <si>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</si>
  <si>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</si>
  <si>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</si>
  <si>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</si>
  <si>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</si>
  <si>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</si>
  <si>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</si>
  <si>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</si>
  <si>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</si>
  <si>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</si>
  <si>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</si>
  <si>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</si>
  <si>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</si>
  <si>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</si>
  <si>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</si>
  <si>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</si>
  <si>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</si>
  <si>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</si>
  <si>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</si>
  <si>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</si>
  <si>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</si>
  <si>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</si>
  <si>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</si>
  <si>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</si>
  <si>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</si>
  <si>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</si>
  <si>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</si>
  <si>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</si>
  <si>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</si>
  <si>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</si>
  <si>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</si>
  <si>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</si>
  <si>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</si>
  <si>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</si>
  <si>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</si>
  <si>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</si>
  <si>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</si>
  <si>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</si>
  <si>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</si>
  <si>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</si>
  <si>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</si>
  <si>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</si>
  <si>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</si>
  <si>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</si>
  <si>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</si>
  <si>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</si>
  <si>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</si>
  <si>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</si>
  <si>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</si>
  <si>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</si>
  <si>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</si>
  <si>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</si>
  <si>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</si>
  <si>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</si>
  <si>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</si>
  <si>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</si>
  <si>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</si>
  <si>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</si>
  <si>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</si>
  <si>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</si>
  <si>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</si>
  <si>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</si>
  <si>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</si>
  <si>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</si>
  <si>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</si>
  <si>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</si>
  <si>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</si>
  <si>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</si>
  <si>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</si>
  <si>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</si>
  <si>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</si>
  <si>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</si>
  <si>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</si>
  <si>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</si>
  <si>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</si>
  <si>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</si>
  <si>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</si>
  <si>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</si>
  <si>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</si>
  <si>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</si>
  <si>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</si>
  <si>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</si>
  <si>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</si>
  <si>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</si>
  <si>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</si>
  <si>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</si>
  <si>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</si>
  <si>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</si>
  <si>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</si>
  <si>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</si>
  <si>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</si>
  <si>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</si>
  <si>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</si>
  <si>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</si>
  <si>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</si>
  <si>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</si>
  <si>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</si>
  <si>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</si>
  <si>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</si>
  <si>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</si>
  <si>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</si>
  <si>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</si>
  <si>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</si>
  <si>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</si>
  <si>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</si>
  <si>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</si>
  <si>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</si>
  <si>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</si>
  <si>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</si>
  <si>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</si>
  <si>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</si>
  <si>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</si>
  <si>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</si>
  <si>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</si>
  <si>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</si>
  <si>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</si>
  <si>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</si>
  <si>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</si>
  <si>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</si>
  <si>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</si>
  <si>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</si>
  <si>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</si>
  <si>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</si>
  <si>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</si>
  <si>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</si>
  <si>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</si>
  <si>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</si>
  <si>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</si>
  <si>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</si>
  <si>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</si>
  <si>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</si>
  <si>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</si>
  <si>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</si>
  <si>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</si>
  <si>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</si>
  <si>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</si>
  <si>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</si>
  <si>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</si>
  <si>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</si>
  <si>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</si>
  <si>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</si>
  <si>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</si>
  <si>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</si>
  <si>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</si>
  <si>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</si>
  <si>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</si>
  <si>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</si>
  <si>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</si>
  <si>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</si>
  <si>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</si>
  <si>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</si>
  <si>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</si>
  <si>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</si>
  <si>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</si>
  <si>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</si>
  <si>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</si>
  <si>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</si>
  <si>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</si>
  <si>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</si>
  <si>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</si>
  <si>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</si>
  <si>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</si>
  <si>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</si>
  <si>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</si>
  <si>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</si>
  <si>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</si>
  <si>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</si>
  <si>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</si>
  <si>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</si>
  <si>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</si>
  <si>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</si>
  <si>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</si>
  <si>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</si>
  <si>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</si>
  <si>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</si>
  <si>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</si>
  <si>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</si>
  <si>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</si>
  <si>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</si>
  <si>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</si>
  <si>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</si>
  <si>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</si>
  <si>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</si>
  <si>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</si>
  <si>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</si>
  <si>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</si>
  <si>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</si>
  <si>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</si>
  <si>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</si>
  <si>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</si>
  <si>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</si>
  <si>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</si>
  <si>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</si>
  <si>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</si>
  <si>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</si>
  <si>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</si>
  <si>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</si>
  <si>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</si>
  <si>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</si>
  <si>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</si>
  <si>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</si>
  <si>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</si>
  <si>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</si>
  <si>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</si>
  <si>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</si>
  <si>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</si>
  <si>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</si>
  <si>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</si>
  <si>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</si>
  <si>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</si>
  <si>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</si>
  <si>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</si>
  <si>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</si>
  <si>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</si>
  <si>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</si>
  <si>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</si>
  <si>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</si>
  <si>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</si>
  <si>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</si>
  <si>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</si>
  <si>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</si>
  <si>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</si>
  <si>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</si>
  <si>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</si>
  <si>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</si>
  <si>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</si>
  <si>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</si>
  <si>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</si>
  <si>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</si>
  <si>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</si>
  <si>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</si>
  <si>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</si>
  <si>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</si>
  <si>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</si>
  <si>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</si>
  <si>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</si>
  <si>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</si>
  <si>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</si>
  <si>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</si>
  <si>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</si>
  <si>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</si>
  <si>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</si>
  <si>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</si>
  <si>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</si>
  <si>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</si>
  <si>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</si>
  <si>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</si>
  <si>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</si>
  <si>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</si>
  <si>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</si>
  <si>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</si>
  <si>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</si>
  <si>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</si>
  <si>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</si>
  <si>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</si>
  <si>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</si>
  <si>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</si>
  <si>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</si>
  <si>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</si>
  <si>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</si>
  <si>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</si>
  <si>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</si>
  <si>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</si>
  <si>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</si>
  <si>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</si>
  <si>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</si>
  <si>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</si>
  <si>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</si>
  <si>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</si>
  <si>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</si>
  <si>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</si>
  <si>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</si>
  <si>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</si>
  <si>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</si>
  <si>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</si>
  <si>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</si>
  <si>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</si>
  <si>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</si>
  <si>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</si>
  <si>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</si>
  <si>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</si>
  <si>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</si>
  <si>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</si>
  <si>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</si>
  <si>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</si>
  <si>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</si>
  <si>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</si>
  <si>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</si>
  <si>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</si>
  <si>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</si>
  <si>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</si>
  <si>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</si>
  <si>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</si>
  <si>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</si>
  <si>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</si>
  <si>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</si>
  <si>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</si>
  <si>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</si>
  <si>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</si>
  <si>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</si>
  <si>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</si>
  <si>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</si>
  <si>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</si>
  <si>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</si>
  <si>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</si>
  <si>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</si>
  <si>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</si>
  <si>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</si>
  <si>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</si>
  <si>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</si>
  <si>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</si>
  <si>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</si>
  <si>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</si>
  <si>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</si>
  <si>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</si>
  <si>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</si>
  <si>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</si>
  <si>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</si>
  <si>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</si>
  <si>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</si>
  <si>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</si>
  <si>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</si>
  <si>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</si>
  <si>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</si>
  <si>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</si>
  <si>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</si>
  <si>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</si>
  <si>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</si>
  <si>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</si>
  <si>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</si>
  <si>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</si>
  <si>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</si>
  <si>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</si>
  <si>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</si>
  <si>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</si>
  <si>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</si>
  <si>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</si>
  <si>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</si>
  <si>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</si>
  <si>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</si>
  <si>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</si>
  <si>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</si>
  <si>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</si>
  <si>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</si>
  <si>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</si>
  <si>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</si>
  <si>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</si>
  <si>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</si>
  <si>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</si>
  <si>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</si>
  <si>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</si>
  <si>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</si>
  <si>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</si>
  <si>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</si>
  <si>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</si>
  <si>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</si>
  <si>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</si>
  <si>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</si>
  <si>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</si>
  <si>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</si>
  <si>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</si>
  <si>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</si>
  <si>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</si>
  <si>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</si>
  <si>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</si>
  <si>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</si>
  <si>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</si>
  <si>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</si>
  <si>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</si>
  <si>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</si>
  <si>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</si>
  <si>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</si>
  <si>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</si>
  <si>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</si>
  <si>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</si>
  <si>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</si>
  <si>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</si>
  <si>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</si>
  <si>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</si>
  <si>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</si>
  <si>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</si>
  <si>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</si>
  <si>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</si>
  <si>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</si>
  <si>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</si>
  <si>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</si>
  <si>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</si>
  <si>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</si>
  <si>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</si>
  <si>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</si>
  <si>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</si>
  <si>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</si>
  <si>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</si>
  <si>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</si>
  <si>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</si>
  <si>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</si>
  <si>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</si>
  <si>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</si>
  <si>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</si>
  <si>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</si>
  <si>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</si>
  <si>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</si>
  <si>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</si>
  <si>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</si>
  <si>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</si>
  <si>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</si>
  <si>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</si>
  <si>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</si>
  <si>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</si>
  <si>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</si>
  <si>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</si>
  <si>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</si>
  <si>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</si>
  <si>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</si>
  <si>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</si>
  <si>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</si>
  <si>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</si>
  <si>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</si>
  <si>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</si>
  <si>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</si>
  <si>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</si>
  <si>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</si>
  <si>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</si>
  <si>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</si>
  <si>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</si>
  <si>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</si>
  <si>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</si>
  <si>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</si>
  <si>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</si>
  <si>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</si>
  <si>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</si>
  <si>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</si>
  <si>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</si>
  <si>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</si>
  <si>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</si>
  <si>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</si>
  <si>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</si>
  <si>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</si>
  <si>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</si>
  <si>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</si>
  <si>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</si>
  <si>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</si>
  <si>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</si>
  <si>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</si>
  <si>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</si>
  <si>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</si>
  <si>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</si>
  <si>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</si>
  <si>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</si>
  <si>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</si>
  <si>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</si>
  <si>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</si>
  <si>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</si>
  <si>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</si>
  <si>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</si>
  <si>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</si>
  <si>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</si>
  <si>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</si>
  <si>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</si>
  <si>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</si>
  <si>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</si>
  <si>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</si>
  <si>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</si>
  <si>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</si>
  <si>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</si>
  <si>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</si>
  <si>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</si>
  <si>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</si>
  <si>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</si>
  <si>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</si>
  <si>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</si>
  <si>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</si>
  <si>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</si>
  <si>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</si>
  <si>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</si>
  <si>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</si>
  <si>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</si>
  <si>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</si>
  <si>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</si>
  <si>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</si>
  <si>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</si>
  <si>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</si>
  <si>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</si>
  <si>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</si>
  <si>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</si>
  <si>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</si>
  <si>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</si>
  <si>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</si>
  <si>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</si>
  <si>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</si>
  <si>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</si>
  <si>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</si>
  <si>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</si>
  <si>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</si>
  <si>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</si>
  <si>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</si>
  <si>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</si>
  <si>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</si>
  <si>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</si>
  <si>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</si>
  <si>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</si>
  <si>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</si>
  <si>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</si>
  <si>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</si>
  <si>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</si>
  <si>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</si>
  <si>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</si>
  <si>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</si>
  <si>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</si>
  <si>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</si>
  <si>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</si>
  <si>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</si>
  <si>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</si>
  <si>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</si>
  <si>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</si>
  <si>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</si>
  <si>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</si>
  <si>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</si>
  <si>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</si>
  <si>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</si>
  <si>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</si>
  <si>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</si>
  <si>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</si>
  <si>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</si>
  <si>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</si>
  <si>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</si>
  <si>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</si>
  <si>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</si>
  <si>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</si>
  <si>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</si>
  <si>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</si>
  <si>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</si>
  <si>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</si>
  <si>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</si>
  <si>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</si>
  <si>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</si>
  <si>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</si>
  <si>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</si>
  <si>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</si>
  <si>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</si>
  <si>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</si>
  <si>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</si>
  <si>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</si>
  <si>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</si>
  <si>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</si>
  <si>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</si>
  <si>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</si>
  <si>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</si>
  <si>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</si>
  <si>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</si>
  <si>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</si>
  <si>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</si>
  <si>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</si>
  <si>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</si>
  <si>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</si>
  <si>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</si>
  <si>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</si>
  <si>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</si>
  <si>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</si>
  <si>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</si>
  <si>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</si>
  <si>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</si>
  <si>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</si>
  <si>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</si>
  <si>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</si>
  <si>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</si>
  <si>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</si>
  <si>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</si>
  <si>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</si>
  <si>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</si>
  <si>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</si>
  <si>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</si>
  <si>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</si>
  <si>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</si>
  <si>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</si>
  <si>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</si>
  <si>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</si>
  <si>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</si>
  <si>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</si>
  <si>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</si>
  <si>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</si>
  <si>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</si>
  <si>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</si>
  <si>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</si>
  <si>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</si>
  <si>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</si>
  <si>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</si>
  <si>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</si>
  <si>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</si>
  <si>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</si>
  <si>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</si>
  <si>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</si>
  <si>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</si>
  <si>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</si>
  <si>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</si>
  <si>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</si>
  <si>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</si>
  <si>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</si>
  <si>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</si>
  <si>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</si>
  <si>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</si>
  <si>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</si>
  <si>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</si>
  <si>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</si>
  <si>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</si>
  <si>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</si>
  <si>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</si>
  <si>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</si>
  <si>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</si>
  <si>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</si>
  <si>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</si>
  <si>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</si>
  <si>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</si>
  <si>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</si>
  <si>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</si>
  <si>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</si>
  <si>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</si>
  <si>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</si>
  <si>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</si>
  <si>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</si>
  <si>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</si>
  <si>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</si>
  <si>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</si>
  <si>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</si>
  <si>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</si>
  <si>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</si>
  <si>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</si>
  <si>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</si>
  <si>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</si>
  <si>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</si>
  <si>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</si>
  <si>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</si>
  <si>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</si>
  <si>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</si>
  <si>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</si>
  <si>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</si>
  <si>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</si>
  <si>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</si>
  <si>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</si>
  <si>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</si>
  <si>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</si>
  <si>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</si>
  <si>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</si>
  <si>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</si>
  <si>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</si>
  <si>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</si>
  <si>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</si>
  <si>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</si>
  <si>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</si>
  <si>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</si>
  <si>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</si>
  <si>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</si>
  <si>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</si>
  <si>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</si>
  <si>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</si>
  <si>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</si>
  <si>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</si>
  <si>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</si>
  <si>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</si>
  <si>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</si>
  <si>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</si>
  <si>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</si>
  <si>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</si>
  <si>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</si>
  <si>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</si>
  <si>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</si>
  <si>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</si>
  <si>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</si>
  <si>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</si>
  <si>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</si>
  <si>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</si>
  <si>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</si>
  <si>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</si>
  <si>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</si>
  <si>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</si>
  <si>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</si>
  <si>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</si>
  <si>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</si>
  <si>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</si>
  <si>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</si>
  <si>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</si>
  <si>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</si>
  <si>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</si>
  <si>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</si>
  <si>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</si>
  <si>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</si>
  <si>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</si>
  <si>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</si>
  <si>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</si>
  <si>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</si>
  <si>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</si>
  <si>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</si>
  <si>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</si>
  <si>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</si>
  <si>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</si>
  <si>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</si>
  <si>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</si>
  <si>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</si>
  <si>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</si>
  <si>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</si>
  <si>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</si>
  <si>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</si>
  <si>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</si>
  <si>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</si>
  <si>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</si>
  <si>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</si>
  <si>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</si>
  <si>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</si>
  <si>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</si>
  <si>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</si>
  <si>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</si>
  <si>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</si>
  <si>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</si>
  <si>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</si>
  <si>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</si>
  <si>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</si>
  <si>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</si>
  <si>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</si>
  <si>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</si>
  <si>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</si>
  <si>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</si>
  <si>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</si>
  <si>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</si>
  <si>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</si>
  <si>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</si>
  <si>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</si>
  <si>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</si>
  <si>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</si>
  <si>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</si>
  <si>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</si>
  <si>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</si>
  <si>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</si>
  <si>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</si>
  <si>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</si>
  <si>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</si>
  <si>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</si>
  <si>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</si>
  <si>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</si>
  <si>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</si>
  <si>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</si>
  <si>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</si>
  <si>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</si>
  <si>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</si>
  <si>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</si>
  <si>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</si>
  <si>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</si>
  <si>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</si>
  <si>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</si>
  <si>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</si>
  <si>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</si>
  <si>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</si>
  <si>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</si>
  <si>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</si>
  <si>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</si>
  <si>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</si>
  <si>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</si>
  <si>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</si>
  <si>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</si>
  <si>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</si>
  <si>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</si>
  <si>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</si>
  <si>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</si>
  <si>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</si>
  <si>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</si>
  <si>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</si>
  <si>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</si>
  <si>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</si>
  <si>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</si>
  <si>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</si>
  <si>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</si>
  <si>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</si>
  <si>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</si>
  <si>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</si>
  <si>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</si>
  <si>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</si>
  <si>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</si>
  <si>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</si>
  <si>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</si>
  <si>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</si>
  <si>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</si>
  <si>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</si>
  <si>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</si>
  <si>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</si>
  <si>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</si>
  <si>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</si>
  <si>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</si>
  <si>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</si>
  <si>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</si>
  <si>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</si>
  <si>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</si>
  <si>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</si>
  <si>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</si>
  <si>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</si>
  <si>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</si>
  <si>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</si>
  <si>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</si>
  <si>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</si>
  <si>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</si>
  <si>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</si>
  <si>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</si>
  <si>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</si>
  <si>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</si>
  <si>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</si>
  <si>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</si>
  <si>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</si>
  <si>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</si>
  <si>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</si>
  <si>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</si>
  <si>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</si>
  <si>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</si>
  <si>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</si>
  <si>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</si>
  <si>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</si>
  <si>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</si>
  <si>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</si>
  <si>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</si>
  <si>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</si>
  <si>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</si>
  <si>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</si>
  <si>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</si>
  <si>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</si>
  <si>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</si>
  <si>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</si>
  <si>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</si>
  <si>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</si>
  <si>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</si>
  <si>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</si>
  <si>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</si>
  <si>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</si>
  <si>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</si>
  <si>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</si>
  <si>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</si>
  <si>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</si>
  <si>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</si>
  <si>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</si>
  <si>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</si>
  <si>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</si>
  <si>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</si>
  <si>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</si>
  <si>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</si>
  <si>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</si>
  <si>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</si>
  <si>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</si>
  <si>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</si>
  <si>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</si>
  <si>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</si>
  <si>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</si>
  <si>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</si>
  <si>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</si>
  <si>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</si>
  <si>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</si>
  <si>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</si>
  <si>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</si>
  <si>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</si>
  <si>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</si>
  <si>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</si>
  <si>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</si>
  <si>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</si>
  <si>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</si>
  <si>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</si>
  <si>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</si>
  <si>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</si>
  <si>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</si>
  <si>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</si>
  <si>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</si>
  <si>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</si>
  <si>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</si>
  <si>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</si>
  <si>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</si>
  <si>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</si>
  <si>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</si>
  <si>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</si>
  <si>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</si>
  <si>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</si>
  <si>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</si>
  <si>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</si>
  <si>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</si>
  <si>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</si>
  <si>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</si>
  <si>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</si>
  <si>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</si>
  <si>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</si>
  <si>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</si>
  <si>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</si>
  <si>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</si>
  <si>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</si>
  <si>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</si>
  <si>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</si>
  <si>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</si>
  <si>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</si>
  <si>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</si>
  <si>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</si>
  <si>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</si>
  <si>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</si>
  <si>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</si>
  <si>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</si>
  <si>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</si>
  <si>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</si>
  <si>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</si>
  <si>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</si>
  <si>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</si>
  <si>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</si>
  <si>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</si>
  <si>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</si>
  <si>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</si>
  <si>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</si>
  <si>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</si>
  <si>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</si>
  <si>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</si>
  <si>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</si>
  <si>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</si>
  <si>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</si>
  <si>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</si>
  <si>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</si>
  <si>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</si>
  <si>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</si>
  <si>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</si>
  <si>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</si>
  <si>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</si>
  <si>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</si>
  <si>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</si>
  <si>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</si>
  <si>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</si>
  <si>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</si>
  <si>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</si>
  <si>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</si>
  <si>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</si>
  <si>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</si>
  <si>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</si>
  <si>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</si>
  <si>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</si>
  <si>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</si>
  <si>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</si>
  <si>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</si>
  <si>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</si>
  <si>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</si>
  <si>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</si>
  <si>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</si>
  <si>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</si>
  <si>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</si>
  <si>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</si>
  <si>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</si>
  <si>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</si>
  <si>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</si>
  <si>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</si>
  <si>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</si>
  <si>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</si>
  <si>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</si>
  <si>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</si>
  <si>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</si>
  <si>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</si>
  <si>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</si>
  <si>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</si>
  <si>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</si>
  <si>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</si>
  <si>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</si>
  <si>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</si>
  <si>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</si>
  <si>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</si>
  <si>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</si>
  <si>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</si>
  <si>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</si>
  <si>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</si>
  <si>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</si>
  <si>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</si>
  <si>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</si>
  <si>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</si>
  <si>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</si>
  <si>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</si>
  <si>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</si>
  <si>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</si>
  <si>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</si>
  <si>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</si>
  <si>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</si>
  <si>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</si>
  <si>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</si>
  <si>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</si>
  <si>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</si>
  <si>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</si>
  <si>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</si>
  <si>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</si>
  <si>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</si>
  <si>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</si>
  <si>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</si>
  <si>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</si>
  <si>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</si>
  <si>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</si>
  <si>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</si>
  <si>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</si>
  <si>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</si>
  <si>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</si>
  <si>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</si>
  <si>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</si>
  <si>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</si>
  <si>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</si>
  <si>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</si>
  <si>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</si>
  <si>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</si>
  <si>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</si>
  <si>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</si>
  <si>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</si>
  <si>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</si>
  <si>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</si>
  <si>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</si>
  <si>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</si>
  <si>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</si>
  <si>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</si>
  <si>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</si>
  <si>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</si>
  <si>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</si>
  <si>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</si>
  <si>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</si>
  <si>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</si>
  <si>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</si>
  <si>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</si>
  <si>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</si>
  <si>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</si>
  <si>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</si>
  <si>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</si>
  <si>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</si>
  <si>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</si>
  <si>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</si>
  <si>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</si>
  <si>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</si>
  <si>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</si>
  <si>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</si>
  <si>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</si>
  <si>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</si>
  <si>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</si>
  <si>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</si>
  <si>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</si>
  <si>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</si>
  <si>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</si>
  <si>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</si>
  <si>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</si>
  <si>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</si>
  <si>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</si>
  <si>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</si>
  <si>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</si>
  <si>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</si>
  <si>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</si>
  <si>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</si>
  <si>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</si>
  <si>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</si>
  <si>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</si>
  <si>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</si>
  <si>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</si>
  <si>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</si>
  <si>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</si>
  <si>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</si>
  <si>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</si>
  <si>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</si>
  <si>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</si>
  <si>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</si>
  <si>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</si>
  <si>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</si>
  <si>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</si>
  <si>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</si>
  <si>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</si>
  <si>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</si>
  <si>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</si>
  <si>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</si>
  <si>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</si>
  <si>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</si>
  <si>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</si>
  <si>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</si>
  <si>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</si>
  <si>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</si>
  <si>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</si>
  <si>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</si>
  <si>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</si>
  <si>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</si>
  <si>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</si>
  <si>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</si>
  <si>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</si>
  <si>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</si>
  <si>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</si>
  <si>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</si>
  <si>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</si>
  <si>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</si>
  <si>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</si>
  <si>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</si>
  <si>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</si>
  <si>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</si>
  <si>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</si>
  <si>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</si>
  <si>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</si>
  <si>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</si>
  <si>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</si>
  <si>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</si>
  <si>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</si>
  <si>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</si>
  <si>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</si>
  <si>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</si>
  <si>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</si>
  <si>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</si>
  <si>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</si>
  <si>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</si>
  <si>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</si>
  <si>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</si>
  <si>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</si>
  <si>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</si>
  <si>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</si>
  <si>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</si>
  <si>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</si>
  <si>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</si>
  <si>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</si>
  <si>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</si>
  <si>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</si>
  <si>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</si>
  <si>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</si>
  <si>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</si>
  <si>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</si>
  <si>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</si>
  <si>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</si>
  <si>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</si>
  <si>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</si>
  <si>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</si>
  <si>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</si>
  <si>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</si>
  <si>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</si>
  <si>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</si>
  <si>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</si>
  <si>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</si>
  <si>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</si>
  <si>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</si>
  <si>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</si>
  <si>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</si>
  <si>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</si>
  <si>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</si>
  <si>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</si>
  <si>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</si>
  <si>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</si>
  <si>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</si>
  <si>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</si>
  <si>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</si>
  <si>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</si>
  <si>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</si>
  <si>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</si>
  <si>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</si>
  <si>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</si>
  <si>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</si>
  <si>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</si>
  <si>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</si>
  <si>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</si>
  <si>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</si>
  <si>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</si>
  <si>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</si>
  <si>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</si>
  <si>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</si>
  <si>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</si>
  <si>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</si>
  <si>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</si>
  <si>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</si>
  <si>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</si>
  <si>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</si>
  <si>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</si>
  <si>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</si>
  <si>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</si>
  <si>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</si>
  <si>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</si>
  <si>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</si>
  <si>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</si>
  <si>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</si>
  <si>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</si>
  <si>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</si>
  <si>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</si>
  <si>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</si>
  <si>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</si>
  <si>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</si>
  <si>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</si>
  <si>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</si>
  <si>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</si>
  <si>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</si>
  <si>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</si>
  <si>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</si>
  <si>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</si>
  <si>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</si>
  <si>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</si>
  <si>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</si>
  <si>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</si>
  <si>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</si>
  <si>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</si>
  <si>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</si>
  <si>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</si>
  <si>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</si>
  <si>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</si>
  <si>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</si>
  <si>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</si>
  <si>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</si>
  <si>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</si>
  <si>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</si>
  <si>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</si>
  <si>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</si>
  <si>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</si>
  <si>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</si>
  <si>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</si>
  <si>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</si>
  <si>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</si>
  <si>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</si>
  <si>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</si>
  <si>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</si>
  <si>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</si>
  <si>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</si>
  <si>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</si>
  <si>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</si>
  <si>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</si>
  <si>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</si>
  <si>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</si>
  <si>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</si>
  <si>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</si>
  <si>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</si>
  <si>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</si>
  <si>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</si>
  <si>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</si>
  <si>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</si>
  <si>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</si>
  <si>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</si>
  <si>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</si>
  <si>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</si>
  <si>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</si>
  <si>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</si>
  <si>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</si>
  <si>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</si>
  <si>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</si>
  <si>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</si>
  <si>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</si>
  <si>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</si>
  <si>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</si>
  <si>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</si>
  <si>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</si>
  <si>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</si>
  <si>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</si>
  <si>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</si>
  <si>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</si>
  <si>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</si>
  <si>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</si>
  <si>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</si>
  <si>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</si>
  <si>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</si>
  <si>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</si>
  <si>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</si>
  <si>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</si>
  <si>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</si>
  <si>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</si>
  <si>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</si>
  <si>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</si>
  <si>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</si>
  <si>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</si>
  <si>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</si>
  <si>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</si>
  <si>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</si>
  <si>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</si>
  <si>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</si>
  <si>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</si>
  <si>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</si>
  <si>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</si>
  <si>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</si>
  <si>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</si>
  <si>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</si>
  <si>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</si>
  <si>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</si>
  <si>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</si>
  <si>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</si>
  <si>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</si>
  <si>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</si>
  <si>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</si>
  <si>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</si>
  <si>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</si>
  <si>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</si>
  <si>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</si>
  <si>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</si>
  <si>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</si>
  <si>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</si>
  <si>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</si>
  <si>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</si>
  <si>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</si>
  <si>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</si>
  <si>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</si>
  <si>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</si>
  <si>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</si>
  <si>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</si>
  <si>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</si>
  <si>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</si>
  <si>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</si>
  <si>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</si>
  <si>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</si>
  <si>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</si>
  <si>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</si>
  <si>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</si>
  <si>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</si>
  <si>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</si>
  <si>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</si>
  <si>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</si>
  <si>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</si>
  <si>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</si>
  <si>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</si>
  <si>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</si>
  <si>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</si>
  <si>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</si>
  <si>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</si>
  <si>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</si>
  <si>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</si>
  <si>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</si>
  <si>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</si>
  <si>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</si>
  <si>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</si>
  <si>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</si>
  <si>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</si>
  <si>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</si>
  <si>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</si>
  <si>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</si>
  <si>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</si>
  <si>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</si>
  <si>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</si>
  <si>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</si>
  <si>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</si>
  <si>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</si>
  <si>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</si>
  <si>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</si>
  <si>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</si>
  <si>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</si>
  <si>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</si>
  <si>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</si>
  <si>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</si>
  <si>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</si>
  <si>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</si>
  <si>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</si>
  <si>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</si>
  <si>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</si>
  <si>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</si>
  <si>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</si>
  <si>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</si>
  <si>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</si>
  <si>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</si>
  <si>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</si>
  <si>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</si>
  <si>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</si>
  <si>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</si>
  <si>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</si>
  <si>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</si>
  <si>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</si>
  <si>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</si>
  <si>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</si>
  <si>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</si>
  <si>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</si>
  <si>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</si>
  <si>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</si>
  <si>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</si>
  <si>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</si>
  <si>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</si>
  <si>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</si>
  <si>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</si>
  <si>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</si>
  <si>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</si>
  <si>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</si>
  <si>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</si>
  <si>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</si>
  <si>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</si>
  <si>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</si>
  <si>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</si>
  <si>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</si>
  <si>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</si>
  <si>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</si>
  <si>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</si>
  <si>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</si>
  <si>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</si>
  <si>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</si>
  <si>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</si>
  <si>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</si>
  <si>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</si>
  <si>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</si>
  <si>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</si>
  <si>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</si>
  <si>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</si>
  <si>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</si>
  <si>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</si>
  <si>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</si>
  <si>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</si>
  <si>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</si>
  <si>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</si>
  <si>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</si>
  <si>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</si>
  <si>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</si>
  <si>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</si>
  <si>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</si>
  <si>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</si>
  <si>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</si>
  <si>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</si>
  <si>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</si>
  <si>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</si>
  <si>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</si>
  <si>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</si>
  <si>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</si>
  <si>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</si>
  <si>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</si>
  <si>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</si>
  <si>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</si>
  <si>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</si>
  <si>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</si>
  <si>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</si>
  <si>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</si>
  <si>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</si>
  <si>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</si>
  <si>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</si>
  <si>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</si>
  <si>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</si>
  <si>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</si>
  <si>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</si>
  <si>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</si>
  <si>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</si>
  <si>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</si>
  <si>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</si>
  <si>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</si>
  <si>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</si>
  <si>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</si>
  <si>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</si>
  <si>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</si>
  <si>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</si>
  <si>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</si>
  <si>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</si>
  <si>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</si>
  <si>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</si>
  <si>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</si>
  <si>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</si>
  <si>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</si>
  <si>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</si>
  <si>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</si>
  <si>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</si>
  <si>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</si>
  <si>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</si>
  <si>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</si>
  <si>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</si>
  <si>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</si>
  <si>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</si>
  <si>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</si>
  <si>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</si>
  <si>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</si>
  <si>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</si>
  <si>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</si>
  <si>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</si>
  <si>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</si>
  <si>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</si>
  <si>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</si>
  <si>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</si>
  <si>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</si>
  <si>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</si>
  <si>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</si>
  <si>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</si>
  <si>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</si>
  <si>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</si>
  <si>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</si>
  <si>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</si>
  <si>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</si>
  <si>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</si>
  <si>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</si>
  <si>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</si>
  <si>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</si>
  <si>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</si>
  <si>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</si>
  <si>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</si>
  <si>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</si>
  <si>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</si>
  <si>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</si>
  <si>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</si>
  <si>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</si>
  <si>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</si>
  <si>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</si>
  <si>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</si>
  <si>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</si>
  <si>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</si>
  <si>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</si>
  <si>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</si>
  <si>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</si>
  <si>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</si>
  <si>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</si>
  <si>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</si>
  <si>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</si>
  <si>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</si>
  <si>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</si>
  <si>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</si>
  <si>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</si>
  <si>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</si>
  <si>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</si>
  <si>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</si>
  <si>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</si>
  <si>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</si>
  <si>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</si>
  <si>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</si>
  <si>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</si>
  <si>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</si>
  <si>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</si>
  <si>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</si>
  <si>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</si>
  <si>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</si>
  <si>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</si>
  <si>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</si>
  <si>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</si>
  <si>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</si>
  <si>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</si>
  <si>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</si>
  <si>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</si>
  <si>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</si>
  <si>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</si>
  <si>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</si>
  <si>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</si>
  <si>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</si>
  <si>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</si>
  <si>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</si>
  <si>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</si>
  <si>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</si>
  <si>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</si>
  <si>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</si>
  <si>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</si>
  <si>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</si>
  <si>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</si>
  <si>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</si>
  <si>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</si>
  <si>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</si>
  <si>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</si>
  <si>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</si>
  <si>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</si>
  <si>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</si>
  <si>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</si>
  <si>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</si>
  <si>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</si>
  <si>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</si>
  <si>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</si>
  <si>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</si>
  <si>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</si>
  <si>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</si>
  <si>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</si>
  <si>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</si>
  <si>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</si>
  <si>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</si>
  <si>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</si>
  <si>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</si>
  <si>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</si>
  <si>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</si>
  <si>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</si>
  <si>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</si>
  <si>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</si>
  <si>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</si>
  <si>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</si>
  <si>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</si>
  <si>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</si>
  <si>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</si>
  <si>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</si>
  <si>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</si>
  <si>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</si>
  <si>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</si>
  <si>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</si>
  <si>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</si>
  <si>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</si>
  <si>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</si>
  <si>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</si>
  <si>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</si>
  <si>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</si>
  <si>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</si>
  <si>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</si>
  <si>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</si>
  <si>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</si>
  <si>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</si>
  <si>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</si>
  <si>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</si>
  <si>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</si>
  <si>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</si>
  <si>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</si>
  <si>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</si>
  <si>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</si>
  <si>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</si>
  <si>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</si>
  <si>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</si>
  <si>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</si>
  <si>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</si>
  <si>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</si>
  <si>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</si>
  <si>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</si>
  <si>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</si>
  <si>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</si>
  <si>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</si>
  <si>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</si>
  <si>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</si>
  <si>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</si>
  <si>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</si>
  <si>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</si>
  <si>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</si>
  <si>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</si>
  <si>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</si>
  <si>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</si>
  <si>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</si>
  <si>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</si>
  <si>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</si>
  <si>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</si>
  <si>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</si>
  <si>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</si>
  <si>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</si>
  <si>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</si>
  <si>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</si>
  <si>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</si>
  <si>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</si>
  <si>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</si>
  <si>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</si>
  <si>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</si>
  <si>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</si>
  <si>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</si>
  <si>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</si>
  <si>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</si>
  <si>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</si>
  <si>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</si>
  <si>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</si>
  <si>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</si>
  <si>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</si>
  <si>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</si>
  <si>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</si>
  <si>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</si>
  <si>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</si>
  <si>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</si>
  <si>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</si>
  <si>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</si>
  <si>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</si>
  <si>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</si>
  <si>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</si>
  <si>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</si>
  <si>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</si>
  <si>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</si>
  <si>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</si>
  <si>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</si>
  <si>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</si>
  <si>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</si>
  <si>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</si>
  <si>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</si>
  <si>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</si>
  <si>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</si>
  <si>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</si>
  <si>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</si>
  <si>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</si>
  <si>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</si>
  <si>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</si>
  <si>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</si>
  <si>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</si>
  <si>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</si>
  <si>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</si>
  <si>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</si>
  <si>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</si>
  <si>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</si>
  <si>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</si>
  <si>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</si>
  <si>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</si>
  <si>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</si>
  <si>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</si>
  <si>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</si>
  <si>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</si>
  <si>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</si>
  <si>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</si>
  <si>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</si>
  <si>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</si>
  <si>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</si>
  <si>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</si>
  <si>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</si>
  <si>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</si>
  <si>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</si>
  <si>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</si>
  <si>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</si>
  <si>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</si>
  <si>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</si>
  <si>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</si>
  <si>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</si>
  <si>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</si>
  <si>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</si>
  <si>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</si>
  <si>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</si>
  <si>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</si>
  <si>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</si>
  <si>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</si>
  <si>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</si>
  <si>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</si>
  <si>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</si>
  <si>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</si>
  <si>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</si>
  <si>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</si>
  <si>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</si>
  <si>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</si>
  <si>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</si>
  <si>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</si>
  <si>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</si>
  <si>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</si>
  <si>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</si>
  <si>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</si>
  <si>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</si>
  <si>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</si>
  <si>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</si>
  <si>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</si>
  <si>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</si>
  <si>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</si>
  <si>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</si>
  <si>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</si>
  <si>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</si>
  <si>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</si>
  <si>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</si>
  <si>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</si>
  <si>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</si>
  <si>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</si>
  <si>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</si>
  <si>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</si>
  <si>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</si>
  <si>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</si>
  <si>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</si>
  <si>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</si>
  <si>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</si>
  <si>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</si>
  <si>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</si>
  <si>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</si>
  <si>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</si>
  <si>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</si>
  <si>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</si>
  <si>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</si>
  <si>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</si>
  <si>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</si>
  <si>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</si>
  <si>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</si>
  <si>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</si>
  <si>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</si>
  <si>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</si>
  <si>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</si>
  <si>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</si>
  <si>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</si>
  <si>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</si>
  <si>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</si>
  <si>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</si>
  <si>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</si>
  <si>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</si>
  <si>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</si>
  <si>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</si>
  <si>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</si>
  <si>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</si>
  <si>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</si>
  <si>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</si>
  <si>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</si>
  <si>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</si>
  <si>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</si>
  <si>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</si>
  <si>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</si>
  <si>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</si>
  <si>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</si>
  <si>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</si>
  <si>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</si>
  <si>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</si>
  <si>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</si>
  <si>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</si>
  <si>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</si>
  <si>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</si>
  <si>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</si>
  <si>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</si>
  <si>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</si>
  <si>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</si>
  <si>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</si>
  <si>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</si>
  <si>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</si>
  <si>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</si>
  <si>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</si>
  <si>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</si>
  <si>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</si>
  <si>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</si>
  <si>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</si>
  <si>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</si>
  <si>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</si>
  <si>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</si>
  <si>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</si>
  <si>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</si>
  <si>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</si>
  <si>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</si>
  <si>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</si>
  <si>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</si>
  <si>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</si>
  <si>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</si>
  <si>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</si>
  <si>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</si>
  <si>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</si>
  <si>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</si>
  <si>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</si>
  <si>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</si>
  <si>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</si>
  <si>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</si>
  <si>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</si>
  <si>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</si>
  <si>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</si>
  <si>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</si>
  <si>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</si>
  <si>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</si>
  <si>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</si>
  <si>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</si>
  <si>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</si>
  <si>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</si>
  <si>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</si>
  <si>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</si>
  <si>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</si>
  <si>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</si>
  <si>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</si>
  <si>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</si>
  <si>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</si>
  <si>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</si>
  <si>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</si>
  <si>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</si>
  <si>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</si>
  <si>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</si>
  <si>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</si>
  <si>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</si>
  <si>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</si>
  <si>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</si>
  <si>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</si>
  <si>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</si>
  <si>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</si>
  <si>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</si>
  <si>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</si>
  <si>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</si>
  <si>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</si>
  <si>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</si>
  <si>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</si>
  <si>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</si>
  <si>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</si>
  <si>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</si>
  <si>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</si>
  <si>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</si>
  <si>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</si>
  <si>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</si>
  <si>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</si>
  <si>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</si>
  <si>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</si>
  <si>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</si>
  <si>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</si>
  <si>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</si>
  <si>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</si>
  <si>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</si>
  <si>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</si>
  <si>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</si>
  <si>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</si>
  <si>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</si>
  <si>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</si>
  <si>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</si>
  <si>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</si>
  <si>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</si>
  <si>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</si>
  <si>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</si>
  <si>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</si>
  <si>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</si>
  <si>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</si>
  <si>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</si>
  <si>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</si>
  <si>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</si>
  <si>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</si>
  <si>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</si>
  <si>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</si>
  <si>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</si>
  <si>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</si>
  <si>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</si>
  <si>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</si>
  <si>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</si>
  <si>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</si>
  <si>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</si>
  <si>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</si>
  <si>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</si>
  <si>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</si>
  <si>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</si>
  <si>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</si>
  <si>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</si>
  <si>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</si>
  <si>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</si>
  <si>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</si>
  <si>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</si>
  <si>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</si>
  <si>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</si>
  <si>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</si>
  <si>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</si>
  <si>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</si>
  <si>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</si>
  <si>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</si>
  <si>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</si>
  <si>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</si>
  <si>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</si>
  <si>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</si>
  <si>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</si>
  <si>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</si>
  <si>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</si>
  <si>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</si>
  <si>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</si>
  <si>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</si>
  <si>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</si>
  <si>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</si>
  <si>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</si>
  <si>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</si>
  <si>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</si>
  <si>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</si>
  <si>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</si>
  <si>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</si>
  <si>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</si>
  <si>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</si>
  <si>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</si>
  <si>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</si>
  <si>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</si>
  <si>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</si>
  <si>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</si>
  <si>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</si>
  <si>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</si>
  <si>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</si>
  <si>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</si>
  <si>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</si>
  <si>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</si>
  <si>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</si>
  <si>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</si>
  <si>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</si>
  <si>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</si>
  <si>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</si>
  <si>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</si>
  <si>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</si>
  <si>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</si>
  <si>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</si>
  <si>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</si>
  <si>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</si>
  <si>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</si>
  <si>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</si>
  <si>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</si>
  <si>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</si>
  <si>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</si>
  <si>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</si>
  <si>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</si>
  <si>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</si>
  <si>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</si>
  <si>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</si>
  <si>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</si>
  <si>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</si>
  <si>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</si>
  <si>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</si>
  <si>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</si>
  <si>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</si>
  <si>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</si>
  <si>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</si>
  <si>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</si>
  <si>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</si>
  <si>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</si>
  <si>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</si>
  <si>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</si>
  <si>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</si>
  <si>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</si>
  <si>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</si>
  <si>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</si>
  <si>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</si>
  <si>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</si>
  <si>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</si>
  <si>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</si>
  <si>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</si>
  <si>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</si>
  <si>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</si>
  <si>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</si>
  <si>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</si>
  <si>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</si>
  <si>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</si>
  <si>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</si>
  <si>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</si>
  <si>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</si>
  <si>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</si>
  <si>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</si>
  <si>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</si>
  <si>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</si>
  <si>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</si>
  <si>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</si>
  <si>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</si>
  <si>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</si>
  <si>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</si>
  <si>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</si>
  <si>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</si>
  <si>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</si>
  <si>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</si>
  <si>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</si>
  <si>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</si>
  <si>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</si>
  <si>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</si>
  <si>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</si>
  <si>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</si>
  <si>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</si>
  <si>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</si>
  <si>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</si>
  <si>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</si>
  <si>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</si>
  <si>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</si>
  <si>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</si>
  <si>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</si>
  <si>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</si>
  <si>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</si>
  <si>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</si>
  <si>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</si>
  <si>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</si>
  <si>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</si>
  <si>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</si>
  <si>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</si>
  <si>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</si>
  <si>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</si>
  <si>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</si>
  <si>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</si>
  <si>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</si>
  <si>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</si>
  <si>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</si>
  <si>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</si>
  <si>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</si>
  <si>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</si>
  <si>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</si>
  <si>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</si>
  <si>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</si>
  <si>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</si>
  <si>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</si>
  <si>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</si>
  <si>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</si>
  <si>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</si>
  <si>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</si>
  <si>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</si>
  <si>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</si>
  <si>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</si>
  <si>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</si>
  <si>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</si>
  <si>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</si>
  <si>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</si>
  <si>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</si>
  <si>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</si>
  <si>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</si>
  <si>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</si>
  <si>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</si>
  <si>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</si>
  <si>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</si>
  <si>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</si>
  <si>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</si>
  <si>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</si>
  <si>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</si>
  <si>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</si>
  <si>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</si>
  <si>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</si>
  <si>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</si>
  <si>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</si>
  <si>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</si>
  <si>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</si>
  <si>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</si>
  <si>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</si>
  <si>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</si>
  <si>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</si>
  <si>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</si>
  <si>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</si>
  <si>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</si>
  <si>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</si>
  <si>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</si>
  <si>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</si>
  <si>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</si>
  <si>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</si>
  <si>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</si>
  <si>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</si>
  <si>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</si>
  <si>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</si>
  <si>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</si>
  <si>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</si>
  <si>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</si>
  <si>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</si>
  <si>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</si>
  <si>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</si>
  <si>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</si>
  <si>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</si>
  <si>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</si>
  <si>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</si>
  <si>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</si>
  <si>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</si>
  <si>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</si>
  <si>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</si>
  <si>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</si>
  <si>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</si>
  <si>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</si>
  <si>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</si>
  <si>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</si>
  <si>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</si>
  <si>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</si>
  <si>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</si>
  <si>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</si>
  <si>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</si>
  <si>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</si>
  <si>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</si>
  <si>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</si>
  <si>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</si>
  <si>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</si>
  <si>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</si>
  <si>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</si>
  <si>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</si>
  <si>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</si>
  <si>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</si>
  <si>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</si>
  <si>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</si>
  <si>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</si>
  <si>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</si>
  <si>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</si>
  <si>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</si>
  <si>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</si>
  <si>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</si>
  <si>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</si>
  <si>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</si>
  <si>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</si>
  <si>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</si>
  <si>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</si>
  <si>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</si>
  <si>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</si>
  <si>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</si>
  <si>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</si>
  <si>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</si>
  <si>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</si>
  <si>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</si>
  <si>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</si>
  <si>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</si>
  <si>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</si>
  <si>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</si>
  <si>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</si>
  <si>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</si>
  <si>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</si>
  <si>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</si>
  <si>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</si>
  <si>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</si>
  <si>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</si>
  <si>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</si>
  <si>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</si>
  <si>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</si>
  <si>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</si>
  <si>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</si>
  <si>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</si>
  <si>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</si>
  <si>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</si>
  <si>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</si>
  <si>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</si>
  <si>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</si>
  <si>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</si>
  <si>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</si>
  <si>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</si>
  <si>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</si>
  <si>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</si>
  <si>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</si>
  <si>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</si>
  <si>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</si>
  <si>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</si>
  <si>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</si>
  <si>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</si>
  <si>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</si>
  <si>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</si>
  <si>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</si>
  <si>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</si>
  <si>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</si>
  <si>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</si>
  <si>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</si>
  <si>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</si>
  <si>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</si>
  <si>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</si>
  <si>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</si>
  <si>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</si>
  <si>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</si>
  <si>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</si>
  <si>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</si>
  <si>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</si>
  <si>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</si>
  <si>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</si>
  <si>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</si>
  <si>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</si>
  <si>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</si>
  <si>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</si>
  <si>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</si>
  <si>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</si>
  <si>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</si>
  <si>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</si>
  <si>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</si>
  <si>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</si>
  <si>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</si>
  <si>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</si>
  <si>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</si>
  <si>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</si>
  <si>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</si>
  <si>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</si>
  <si>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</si>
  <si>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</si>
  <si>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</si>
  <si>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</si>
  <si>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</si>
  <si>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</si>
  <si>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</si>
  <si>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</si>
  <si>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</si>
  <si>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</si>
  <si>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</si>
  <si>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</si>
  <si>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</si>
  <si>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</si>
  <si>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</si>
  <si>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</si>
  <si>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</si>
  <si>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</si>
  <si>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</si>
  <si>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</si>
  <si>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</si>
  <si>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</si>
  <si>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</si>
  <si>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</si>
  <si>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</si>
  <si>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</si>
  <si>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</si>
  <si>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</si>
  <si>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</si>
  <si>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</si>
  <si>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</si>
  <si>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</si>
  <si>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</si>
  <si>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</si>
  <si>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</si>
  <si>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</si>
  <si>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</si>
  <si>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</si>
  <si>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</si>
  <si>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</si>
  <si>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</si>
  <si>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</si>
  <si>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</si>
  <si>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</si>
  <si>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</si>
  <si>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</si>
  <si>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</si>
  <si>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</si>
  <si>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</si>
  <si>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</si>
  <si>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</si>
  <si>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</si>
  <si>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</si>
  <si>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</si>
  <si>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</si>
  <si>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</si>
  <si>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</si>
  <si>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</si>
  <si>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</si>
  <si>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</si>
  <si>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</si>
  <si>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</si>
  <si>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</si>
  <si>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</si>
  <si>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</si>
  <si>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</si>
  <si>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</si>
  <si>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</si>
  <si>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</si>
  <si>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</si>
  <si>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</si>
  <si>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</si>
  <si>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</si>
  <si>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</si>
  <si>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</si>
  <si>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</si>
  <si>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</si>
  <si>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</si>
  <si>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</si>
  <si>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</si>
  <si>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</si>
  <si>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</si>
  <si>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</si>
  <si>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</si>
  <si>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</si>
  <si>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</si>
  <si>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</si>
  <si>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</si>
  <si>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</si>
  <si>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</si>
  <si>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</si>
  <si>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</si>
  <si>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</si>
  <si>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</si>
  <si>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</si>
  <si>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</si>
  <si>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</si>
  <si>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</si>
  <si>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</si>
  <si>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</si>
  <si>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</si>
  <si>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</si>
  <si>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</si>
  <si>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</si>
  <si>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</si>
  <si>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</si>
  <si>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</si>
  <si>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</si>
  <si>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</si>
  <si>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</si>
  <si>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</si>
  <si>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</si>
  <si>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</si>
  <si>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</si>
  <si>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</si>
  <si>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</si>
  <si>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</si>
  <si>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</si>
  <si>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</si>
  <si>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</si>
  <si>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</si>
  <si>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</si>
  <si>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</si>
  <si>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</si>
  <si>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</si>
  <si>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</si>
  <si>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</si>
  <si>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</si>
  <si>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</si>
  <si>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</si>
  <si>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</si>
  <si>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</si>
  <si>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</si>
  <si>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</si>
  <si>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</si>
  <si>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</si>
  <si>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</si>
  <si>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</si>
  <si>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</si>
  <si>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</si>
  <si>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</si>
  <si>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</si>
  <si>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</si>
  <si>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</si>
  <si>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</si>
  <si>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</si>
  <si>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</si>
  <si>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</si>
  <si>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</si>
  <si>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</si>
  <si>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</si>
  <si>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</si>
  <si>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</si>
  <si>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</si>
  <si>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</si>
  <si>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</si>
  <si>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</si>
  <si>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</si>
  <si>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</si>
  <si>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</si>
  <si>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</si>
  <si>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</si>
  <si>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</si>
  <si>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</si>
  <si>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</si>
  <si>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</si>
  <si>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</si>
  <si>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</si>
  <si>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</si>
  <si>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</si>
  <si>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</si>
  <si>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</si>
  <si>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</si>
  <si>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</si>
  <si>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</si>
  <si>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</si>
  <si>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</si>
  <si>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</si>
  <si>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</si>
  <si>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</si>
  <si>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</si>
  <si>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</si>
  <si>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</si>
  <si>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</si>
  <si>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</si>
  <si>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</si>
  <si>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</si>
  <si>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</si>
  <si>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</si>
  <si>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</si>
  <si>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</si>
  <si>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</si>
  <si>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</si>
  <si>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</si>
  <si>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</si>
  <si>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</si>
  <si>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</si>
  <si>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</si>
  <si>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</si>
  <si>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</si>
  <si>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</si>
  <si>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</si>
  <si>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</si>
  <si>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</si>
  <si>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</si>
  <si>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</si>
  <si>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</si>
  <si>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</si>
  <si>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</si>
  <si>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</si>
  <si>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</si>
  <si>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</si>
  <si>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</si>
  <si>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</si>
  <si>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</si>
  <si>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</si>
  <si>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</si>
  <si>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</si>
  <si>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</si>
  <si>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</si>
  <si>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</si>
  <si>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</si>
  <si>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</si>
  <si>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</si>
  <si>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</si>
  <si>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</si>
  <si>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</si>
  <si>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</si>
  <si>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</si>
  <si>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</si>
  <si>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</si>
  <si>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</si>
  <si>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</si>
  <si>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</si>
  <si>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</si>
  <si>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</si>
  <si>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</si>
  <si>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</si>
  <si>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</si>
  <si>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</si>
  <si>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</si>
  <si>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</si>
  <si>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</si>
  <si>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</si>
  <si>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</si>
  <si>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</si>
  <si>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</si>
  <si>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</si>
  <si>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</si>
  <si>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</si>
  <si>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</si>
  <si>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</si>
  <si>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</si>
  <si>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</si>
  <si>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</si>
  <si>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</si>
  <si>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</si>
  <si>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</si>
  <si>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</si>
  <si>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</si>
  <si>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</si>
  <si>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</si>
  <si>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</si>
  <si>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</si>
  <si>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</si>
  <si>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</si>
  <si>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</si>
  <si>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</si>
  <si>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</si>
  <si>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</si>
  <si>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</si>
  <si>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</si>
  <si>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</si>
  <si>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</si>
  <si>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</si>
  <si>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</si>
  <si>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</si>
  <si>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</si>
  <si>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</si>
  <si>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</si>
  <si>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</si>
  <si>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</si>
  <si>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</si>
  <si>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</si>
  <si>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</si>
  <si>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</si>
  <si>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</si>
  <si>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</si>
  <si>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</si>
  <si>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</si>
  <si>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</si>
  <si>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</si>
  <si>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</si>
  <si>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</si>
  <si>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</si>
  <si>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</si>
  <si>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</si>
  <si>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</si>
  <si>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</si>
  <si>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</si>
  <si>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</si>
  <si>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</si>
  <si>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</si>
  <si>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</si>
  <si>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</si>
  <si>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</si>
  <si>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</si>
  <si>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</si>
  <si>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</si>
  <si>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</si>
  <si>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</si>
  <si>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</si>
  <si>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</si>
  <si>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</si>
  <si>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</si>
  <si>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</si>
  <si>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</si>
  <si>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</si>
  <si>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</si>
  <si>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</si>
  <si>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</si>
  <si>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</si>
  <si>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</si>
  <si>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</si>
  <si>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</si>
  <si>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</si>
  <si>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</si>
  <si>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</si>
  <si>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</si>
  <si>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</si>
  <si>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</si>
  <si>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</si>
  <si>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</si>
  <si>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</si>
  <si>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</si>
  <si>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</si>
  <si>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</si>
  <si>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</si>
  <si>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</si>
  <si>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</si>
  <si>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</si>
  <si>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</si>
  <si>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</si>
  <si>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</si>
  <si>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</si>
  <si>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</si>
  <si>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</si>
  <si>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</si>
  <si>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</si>
  <si>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</si>
  <si>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</si>
  <si>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</si>
  <si>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</si>
  <si>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</si>
  <si>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</si>
  <si>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</si>
  <si>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</si>
  <si>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</si>
  <si>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</si>
  <si>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</si>
  <si>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</si>
  <si>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</si>
  <si>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</si>
  <si>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</si>
  <si>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</si>
  <si>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</si>
  <si>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</si>
  <si>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</si>
  <si>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</si>
  <si>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</si>
  <si>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</si>
  <si>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</si>
  <si>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</si>
  <si>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</si>
  <si>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</si>
  <si>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</si>
  <si>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</si>
  <si>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</si>
  <si>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</si>
  <si>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</si>
  <si>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</si>
  <si>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</si>
  <si>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</si>
  <si>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</si>
  <si>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</si>
  <si>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</si>
  <si>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</si>
  <si>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</si>
  <si>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</si>
  <si>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</si>
  <si>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</si>
  <si>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</si>
  <si>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</si>
  <si>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</si>
  <si>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</si>
  <si>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</si>
  <si>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</si>
  <si>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</si>
  <si>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</si>
  <si>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</si>
  <si>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</si>
  <si>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</si>
  <si>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</si>
  <si>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</si>
  <si>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</si>
  <si>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</si>
  <si>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</si>
  <si>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</si>
  <si>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</si>
  <si>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</si>
  <si>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</si>
  <si>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</si>
  <si>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</si>
  <si>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</si>
  <si>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</si>
  <si>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</si>
  <si>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</si>
  <si>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</si>
  <si>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</si>
  <si>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</si>
  <si>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</si>
  <si>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</si>
  <si>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</si>
  <si>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</si>
  <si>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</si>
  <si>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</si>
  <si>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</si>
  <si>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</si>
  <si>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</si>
  <si>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</si>
  <si>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</si>
  <si>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</si>
  <si>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</si>
  <si>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</si>
  <si>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</si>
  <si>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</si>
  <si>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</si>
  <si>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</si>
  <si>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</si>
  <si>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</si>
  <si>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</si>
  <si>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</si>
  <si>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</si>
  <si>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</si>
  <si>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</si>
  <si>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</si>
  <si>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</si>
  <si>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</si>
  <si>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</si>
  <si>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</si>
  <si>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</si>
  <si>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</si>
  <si>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</si>
  <si>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</si>
  <si>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</si>
  <si>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</si>
  <si>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</si>
  <si>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</si>
  <si>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</si>
  <si>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</si>
  <si>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</si>
  <si>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</si>
  <si>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</si>
  <si>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</si>
  <si>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</si>
  <si>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</si>
  <si>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</si>
  <si>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</si>
  <si>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</si>
  <si>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</si>
  <si>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</si>
  <si>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</si>
  <si>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</si>
  <si>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</si>
  <si>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</si>
  <si>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</si>
  <si>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</si>
  <si>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</si>
  <si>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</si>
  <si>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</si>
  <si>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</si>
  <si>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</si>
  <si>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</si>
  <si>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</si>
  <si>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</si>
  <si>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</si>
  <si>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</si>
  <si>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</si>
  <si>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</si>
  <si>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</si>
  <si>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</si>
  <si>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</si>
  <si>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</si>
  <si>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</si>
  <si>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</si>
  <si>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</si>
  <si>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</si>
  <si>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</si>
  <si>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</si>
  <si>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</si>
  <si>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</si>
  <si>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</si>
  <si>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</si>
  <si>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</si>
  <si>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</si>
  <si>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</si>
  <si>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</si>
  <si>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</si>
  <si>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</si>
  <si>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</si>
  <si>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</si>
  <si>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</si>
  <si>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</si>
  <si>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</si>
  <si>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</si>
  <si>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</si>
  <si>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</si>
  <si>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</si>
  <si>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</si>
  <si>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</si>
  <si>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</si>
  <si>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</si>
  <si>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</si>
  <si>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</si>
  <si>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</si>
  <si>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</si>
  <si>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</si>
  <si>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</si>
  <si>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</si>
  <si>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</si>
  <si>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</si>
  <si>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</si>
  <si>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</si>
  <si>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</si>
  <si>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</si>
  <si>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</si>
  <si>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</si>
  <si>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</si>
  <si>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</si>
  <si>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</si>
  <si>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</si>
  <si>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</si>
  <si>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</si>
  <si>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</si>
  <si>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</si>
  <si>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</si>
  <si>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</si>
  <si>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</si>
  <si>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</si>
  <si>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</si>
  <si>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</si>
  <si>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</si>
  <si>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</si>
  <si>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</si>
  <si>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</si>
  <si>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</si>
  <si>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</si>
  <si>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</si>
  <si>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</si>
  <si>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</si>
  <si>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</si>
  <si>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</si>
  <si>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</si>
  <si>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</si>
  <si>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</si>
  <si>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</si>
  <si>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</si>
  <si>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</si>
  <si>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</si>
  <si>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</si>
  <si>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</si>
  <si>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</si>
  <si>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</si>
  <si>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</si>
  <si>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</si>
  <si>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</si>
  <si>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</si>
  <si>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</si>
  <si>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</si>
  <si>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</si>
  <si>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</si>
  <si>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</si>
  <si>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</si>
  <si>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</si>
  <si>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</si>
  <si>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</si>
  <si>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</si>
  <si>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</si>
  <si>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</si>
  <si>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</si>
  <si>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</si>
  <si>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</si>
  <si>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</si>
  <si>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</si>
  <si>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</si>
  <si>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</si>
  <si>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</si>
  <si>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</si>
  <si>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</si>
  <si>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</si>
  <si>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</si>
  <si>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</si>
  <si>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</si>
  <si>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</si>
  <si>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</si>
  <si>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</si>
  <si>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</si>
  <si>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</si>
  <si>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</si>
  <si>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</si>
  <si>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</si>
  <si>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</si>
  <si>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</si>
  <si>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</si>
  <si>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</si>
  <si>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</si>
  <si>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</si>
  <si>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</si>
  <si>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</si>
  <si>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</si>
  <si>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</si>
  <si>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</si>
  <si>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</si>
  <si>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</si>
  <si>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</si>
  <si>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</si>
  <si>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</si>
  <si>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</si>
  <si>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</si>
  <si>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</si>
  <si>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</si>
  <si>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</si>
  <si>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</si>
  <si>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</si>
  <si>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</si>
  <si>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</si>
  <si>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</si>
  <si>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</si>
  <si>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</si>
  <si>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</si>
  <si>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</si>
  <si>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</si>
  <si>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</si>
  <si>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</si>
  <si>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</si>
  <si>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</si>
  <si>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</si>
  <si>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</si>
  <si>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</si>
  <si>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</si>
  <si>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</si>
  <si>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</si>
  <si>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</si>
  <si>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</si>
  <si>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</si>
  <si>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</si>
  <si>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</si>
  <si>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</si>
  <si>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</si>
  <si>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</si>
  <si>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</si>
  <si>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</si>
  <si>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</si>
  <si>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</si>
  <si>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</si>
  <si>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</si>
  <si>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</si>
  <si>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</si>
  <si>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</si>
  <si>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</si>
  <si>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</si>
  <si>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</si>
  <si>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</si>
  <si>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</si>
  <si>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</si>
  <si>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</si>
  <si>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</si>
  <si>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</si>
  <si>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</si>
  <si>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</si>
  <si>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</si>
  <si>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</si>
  <si>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</si>
  <si>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</si>
  <si>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</si>
  <si>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</si>
  <si>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</si>
  <si>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</si>
  <si>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</si>
  <si>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</si>
  <si>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</si>
  <si>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</si>
  <si>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</si>
  <si>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</si>
  <si>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</si>
  <si>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</si>
  <si>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</si>
  <si>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</si>
  <si>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</si>
  <si>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</si>
  <si>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</si>
  <si>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</si>
  <si>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</si>
  <si>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</si>
  <si>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</si>
  <si>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</si>
  <si>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</si>
  <si>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</si>
  <si>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</si>
  <si>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</si>
  <si>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</si>
  <si>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</si>
  <si>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</si>
  <si>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</si>
  <si>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</si>
  <si>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</si>
  <si>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</si>
  <si>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</si>
  <si>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</si>
  <si>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</si>
  <si>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</si>
  <si>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</si>
  <si>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</si>
  <si>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</si>
  <si>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</si>
  <si>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</si>
  <si>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</si>
  <si>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</si>
  <si>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</si>
  <si>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</si>
  <si>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</si>
  <si>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</si>
  <si>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</si>
  <si>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</si>
  <si>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</si>
  <si>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</si>
  <si>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</si>
  <si>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</si>
  <si>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</si>
  <si>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</si>
  <si>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</si>
  <si>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</si>
  <si>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</si>
  <si>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</si>
  <si>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</si>
  <si>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</si>
  <si>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</si>
  <si>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</si>
  <si>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</si>
  <si>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</si>
  <si>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</si>
  <si>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</si>
  <si>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</si>
  <si>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</si>
  <si>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</si>
  <si>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</si>
  <si>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</si>
  <si>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</si>
  <si>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</si>
  <si>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</si>
  <si>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</si>
  <si>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</si>
  <si>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</si>
  <si>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</si>
  <si>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</si>
  <si>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</si>
  <si>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</si>
  <si>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</si>
  <si>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</si>
  <si>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</si>
  <si>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</si>
  <si>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</si>
  <si>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</si>
  <si>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</si>
  <si>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</si>
  <si>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</si>
  <si>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</si>
  <si>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</si>
  <si>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</si>
  <si>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</si>
  <si>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</si>
  <si>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</si>
  <si>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</si>
  <si>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</si>
  <si>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</si>
  <si>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</si>
  <si>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</si>
  <si>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</si>
  <si>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</si>
  <si>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</si>
  <si>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</si>
  <si>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</si>
  <si>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</si>
  <si>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</si>
  <si>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</si>
  <si>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</si>
  <si>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</si>
  <si>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</si>
  <si>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</si>
  <si>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</si>
  <si>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</si>
  <si>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</si>
  <si>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</si>
  <si>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</si>
  <si>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</si>
  <si>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</si>
  <si>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</si>
  <si>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</si>
  <si>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</si>
  <si>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</si>
  <si>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</si>
  <si>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</si>
  <si>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</si>
  <si>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</si>
  <si>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</si>
  <si>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</si>
  <si>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</si>
  <si>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</si>
  <si>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</si>
  <si>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</si>
  <si>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</si>
  <si>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</si>
  <si>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</si>
  <si>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</si>
  <si>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</si>
  <si>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</si>
  <si>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</si>
  <si>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</si>
  <si>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</si>
  <si>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</si>
  <si>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</si>
  <si>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</si>
  <si>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</si>
  <si>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</si>
  <si>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</si>
  <si>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</si>
  <si>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</si>
  <si>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</si>
  <si>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</si>
  <si>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</si>
  <si>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</si>
  <si>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</si>
  <si>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</si>
  <si>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</si>
  <si>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</si>
  <si>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</si>
  <si>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</si>
  <si>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</si>
  <si>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</si>
  <si>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</si>
  <si>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</si>
  <si>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</si>
  <si>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</si>
  <si>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</si>
  <si>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</si>
  <si>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</si>
  <si>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</si>
  <si>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</si>
  <si>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</si>
  <si>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</si>
  <si>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</si>
  <si>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</si>
  <si>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</si>
  <si>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</si>
  <si>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</si>
  <si>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</si>
  <si>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</si>
  <si>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</si>
  <si>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</si>
  <si>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</si>
  <si>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</si>
  <si>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</si>
  <si>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</si>
  <si>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</si>
  <si>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</si>
  <si>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</si>
  <si>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</si>
  <si>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</si>
  <si>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</si>
  <si>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</si>
  <si>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</si>
  <si>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</si>
  <si>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</si>
  <si>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</si>
  <si>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</si>
  <si>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</si>
  <si>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</si>
  <si>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</si>
  <si>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</si>
  <si>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</si>
  <si>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</si>
  <si>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</si>
  <si>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</si>
  <si>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</si>
  <si>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</si>
  <si>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</si>
  <si>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</si>
  <si>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</si>
  <si>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</si>
  <si>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</si>
  <si>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</si>
  <si>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</si>
  <si>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</si>
  <si>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</si>
  <si>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</si>
  <si>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</si>
  <si>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</si>
  <si>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</si>
  <si>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</si>
  <si>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</si>
  <si>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</si>
  <si>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</si>
  <si>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</si>
  <si>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</si>
  <si>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</si>
  <si>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</si>
  <si>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</si>
  <si>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</si>
  <si>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</si>
  <si>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</si>
  <si>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</si>
  <si>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</si>
  <si>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</si>
  <si>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</si>
  <si>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</si>
  <si>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</si>
  <si>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</si>
  <si>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</si>
  <si>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</si>
  <si>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</si>
  <si>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</si>
  <si>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</si>
  <si>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</si>
  <si>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</si>
  <si>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</si>
  <si>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</si>
  <si>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</si>
  <si>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</si>
  <si>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</si>
  <si>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</si>
  <si>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</si>
  <si>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</si>
  <si>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</si>
  <si>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</si>
  <si>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</si>
  <si>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</si>
  <si>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</si>
  <si>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</si>
  <si>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</si>
  <si>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</si>
  <si>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</si>
  <si>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</si>
  <si>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</si>
  <si>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</si>
  <si>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</si>
  <si>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</si>
  <si>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</si>
  <si>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</si>
  <si>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</si>
  <si>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</si>
  <si>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</si>
  <si>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</si>
  <si>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</si>
  <si>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</si>
  <si>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</si>
  <si>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</si>
  <si>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</si>
  <si>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</si>
  <si>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</si>
  <si>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</si>
  <si>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</si>
  <si>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</si>
  <si>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</si>
  <si>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</si>
  <si>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</si>
  <si>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</si>
  <si>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</si>
  <si>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</si>
  <si>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</si>
  <si>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</si>
  <si>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</si>
  <si>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</si>
  <si>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</si>
  <si>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</si>
  <si>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</si>
  <si>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</si>
  <si>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</si>
  <si>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</si>
  <si>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</si>
  <si>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</si>
  <si>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</si>
  <si>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</si>
  <si>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</si>
  <si>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</si>
  <si>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</si>
  <si>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</si>
  <si>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</si>
  <si>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</si>
  <si>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</si>
  <si>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</si>
  <si>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</si>
  <si>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</si>
  <si>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</si>
  <si>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</si>
  <si>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</si>
  <si>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</si>
  <si>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</si>
  <si>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</si>
  <si>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</si>
  <si>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</si>
  <si>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</si>
  <si>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</si>
  <si>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</si>
  <si>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</si>
  <si>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</si>
  <si>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</si>
  <si>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</si>
  <si>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</si>
  <si>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</si>
  <si>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</si>
  <si>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</si>
  <si>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</si>
  <si>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</si>
  <si>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</si>
  <si>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</si>
  <si>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</si>
  <si>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</si>
  <si>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</si>
  <si>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</si>
  <si>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</si>
  <si>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</si>
  <si>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</si>
  <si>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</si>
  <si>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</si>
  <si>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</si>
  <si>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</si>
  <si>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</si>
  <si>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</si>
  <si>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</si>
  <si>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</si>
  <si>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</si>
  <si>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</si>
  <si>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</si>
  <si>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</si>
  <si>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</si>
  <si>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</si>
  <si>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</si>
  <si>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</si>
  <si>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</si>
  <si>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</si>
  <si>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</si>
  <si>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</si>
  <si>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</si>
  <si>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</si>
  <si>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</si>
  <si>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</si>
  <si>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</si>
  <si>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</si>
  <si>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</si>
  <si>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</si>
  <si>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</si>
  <si>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</si>
  <si>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</si>
  <si>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</si>
  <si>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</si>
  <si>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</si>
  <si>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</si>
  <si>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</si>
  <si>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</si>
  <si>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</si>
  <si>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</si>
  <si>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</si>
  <si>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</si>
  <si>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</si>
  <si>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</si>
  <si>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</si>
  <si>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</si>
  <si>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</si>
  <si>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</si>
  <si>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</si>
  <si>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</si>
  <si>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</si>
  <si>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</si>
  <si>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</si>
  <si>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</si>
  <si>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</si>
  <si>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</si>
  <si>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</si>
  <si>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</si>
  <si>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</si>
  <si>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</si>
  <si>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</si>
  <si>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</si>
  <si>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</si>
  <si>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</si>
  <si>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</si>
  <si>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</si>
  <si>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</si>
  <si>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</si>
  <si>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</si>
  <si>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</si>
  <si>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</si>
  <si>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</si>
  <si>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</si>
  <si>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</si>
  <si>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</si>
  <si>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</si>
  <si>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</si>
  <si>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</si>
  <si>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</si>
  <si>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</si>
  <si>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</si>
  <si>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</si>
  <si>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</si>
  <si>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</si>
  <si>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</si>
  <si>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</si>
  <si>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</si>
  <si>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</si>
  <si>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</si>
  <si>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</si>
  <si>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</si>
  <si>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</si>
  <si>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</si>
  <si>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</si>
  <si>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</si>
  <si>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</si>
  <si>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</si>
  <si>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</si>
  <si>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</si>
  <si>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</si>
  <si>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</si>
  <si>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</si>
  <si>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</si>
  <si>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</si>
  <si>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</si>
  <si>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</si>
  <si>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</si>
  <si>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</si>
  <si>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</si>
  <si>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</si>
  <si>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</si>
  <si>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</si>
  <si>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</si>
  <si>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</si>
  <si>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</si>
  <si>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</si>
  <si>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</si>
  <si>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</si>
  <si>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</si>
  <si>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</si>
  <si>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</si>
  <si>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</si>
  <si>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</si>
  <si>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</si>
  <si>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</si>
  <si>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</si>
  <si>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</si>
  <si>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</si>
  <si>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</si>
  <si>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</si>
  <si>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</si>
  <si>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</si>
  <si>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</si>
  <si>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</si>
  <si>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</si>
  <si>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</si>
  <si>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</si>
  <si>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</si>
  <si>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</si>
  <si>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</si>
  <si>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</si>
  <si>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</si>
  <si>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</si>
  <si>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</si>
  <si>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</si>
  <si>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</si>
  <si>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</si>
  <si>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</si>
  <si>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</si>
  <si>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</si>
  <si>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</si>
  <si>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</si>
  <si>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</si>
  <si>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</si>
  <si>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</si>
  <si>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</si>
  <si>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</si>
  <si>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</si>
  <si>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</si>
  <si>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</si>
  <si>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</si>
  <si>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</si>
  <si>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</si>
  <si>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</si>
  <si>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</si>
  <si>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</si>
  <si>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</si>
  <si>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</si>
  <si>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</si>
  <si>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</si>
  <si>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</si>
  <si>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</si>
  <si>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</si>
  <si>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</si>
  <si>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</si>
  <si>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</si>
  <si>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</si>
  <si>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</si>
  <si>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</si>
  <si>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</si>
  <si>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</si>
  <si>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</si>
  <si>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</si>
  <si>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</si>
  <si>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</si>
  <si>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</si>
  <si>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</si>
  <si>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</si>
  <si>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</si>
  <si>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</si>
  <si>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</si>
  <si>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</si>
  <si>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</si>
  <si>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</si>
  <si>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</si>
  <si>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</si>
  <si>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</si>
  <si>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</si>
  <si>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</si>
  <si>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</si>
  <si>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</si>
  <si>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</si>
  <si>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</si>
  <si>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</si>
  <si>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</si>
  <si>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</si>
  <si>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</si>
  <si>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</si>
  <si>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</si>
  <si>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</si>
  <si>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</si>
  <si>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</si>
  <si>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</si>
  <si>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</si>
  <si>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</si>
  <si>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</si>
  <si>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</si>
  <si>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</si>
  <si>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</si>
  <si>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</si>
  <si>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</si>
  <si>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</si>
  <si>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</si>
  <si>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</si>
  <si>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</si>
  <si>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</si>
  <si>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</si>
  <si>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</si>
  <si>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</si>
  <si>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</si>
  <si>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</si>
  <si>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</si>
  <si>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</si>
  <si>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</si>
  <si>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</si>
  <si>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</si>
  <si>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</si>
  <si>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</si>
  <si>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</si>
  <si>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</si>
  <si>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</si>
  <si>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</si>
  <si>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</si>
  <si>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</si>
  <si>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</si>
  <si>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</si>
  <si>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</si>
  <si>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</si>
  <si>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</si>
  <si>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</si>
  <si>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</si>
  <si>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</si>
  <si>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</si>
  <si>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</si>
  <si>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</si>
  <si>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</si>
  <si>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</si>
  <si>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</si>
  <si>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</si>
  <si>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</si>
  <si>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</si>
  <si>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</si>
  <si>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</si>
  <si>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</si>
  <si>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</si>
  <si>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</si>
  <si>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</si>
  <si>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</si>
  <si>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</si>
  <si>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</si>
  <si>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</si>
  <si>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</si>
  <si>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</si>
  <si>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</si>
  <si>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</si>
  <si>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</si>
  <si>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</si>
  <si>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</si>
  <si>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</si>
  <si>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</si>
  <si>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</si>
  <si>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</si>
  <si>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</si>
  <si>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</si>
  <si>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</si>
  <si>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</si>
  <si>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</si>
  <si>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</si>
  <si>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</si>
  <si>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</si>
  <si>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</si>
  <si>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</si>
  <si>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</si>
  <si>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</si>
  <si>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</si>
  <si>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</si>
  <si>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</si>
  <si>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</si>
  <si>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</si>
  <si>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</si>
  <si>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</si>
  <si>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</si>
  <si>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</si>
  <si>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</si>
  <si>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</si>
  <si>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</si>
  <si>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</si>
  <si>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</si>
  <si>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</si>
  <si>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</si>
  <si>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</si>
  <si>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</si>
  <si>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</si>
  <si>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</si>
  <si>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</si>
  <si>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</si>
  <si>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</si>
  <si>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</si>
  <si>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</si>
  <si>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</si>
  <si>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</si>
  <si>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</si>
  <si>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</si>
  <si>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</si>
  <si>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</si>
  <si>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</si>
  <si>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</si>
  <si>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</si>
  <si>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</si>
  <si>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</si>
  <si>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</si>
  <si>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</si>
  <si>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</si>
  <si>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</si>
  <si>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</si>
  <si>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</si>
  <si>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</si>
  <si>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</si>
  <si>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</si>
  <si>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</si>
  <si>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</si>
  <si>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</si>
  <si>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</si>
  <si>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</si>
  <si>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</si>
  <si>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</si>
  <si>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</si>
  <si>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</si>
  <si>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</si>
  <si>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</si>
  <si>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</si>
  <si>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</si>
  <si>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</si>
  <si>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</si>
  <si>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</si>
  <si>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</si>
  <si>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</si>
  <si>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</si>
  <si>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</si>
  <si>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</si>
  <si>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</si>
  <si>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</si>
  <si>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</si>
  <si>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</si>
  <si>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</si>
  <si>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</si>
  <si>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</si>
  <si>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</si>
  <si>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</si>
  <si>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</si>
  <si>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</si>
  <si>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</si>
  <si>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</si>
  <si>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</si>
  <si>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</si>
  <si>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</si>
  <si>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</si>
  <si>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</si>
  <si>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</si>
  <si>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</si>
  <si>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</si>
  <si>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</si>
  <si>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</si>
  <si>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</si>
  <si>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</si>
  <si>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</si>
  <si>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</si>
  <si>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</si>
  <si>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</si>
  <si>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</si>
  <si>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</si>
  <si>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</si>
  <si>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</si>
  <si>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</si>
  <si>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</si>
  <si>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</si>
  <si>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</si>
  <si>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</si>
  <si>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</si>
  <si>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</si>
  <si>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</si>
  <si>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</si>
  <si>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</si>
  <si>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</si>
  <si>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</si>
  <si>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</si>
  <si>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</si>
  <si>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</si>
  <si>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</si>
  <si>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</si>
  <si>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</si>
  <si>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</si>
  <si>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</si>
  <si>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</si>
  <si>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</si>
  <si>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</si>
  <si>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</si>
  <si>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</si>
  <si>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</si>
  <si>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</si>
  <si>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</si>
  <si>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</si>
  <si>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</si>
  <si>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</si>
  <si>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</si>
  <si>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</si>
  <si>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</si>
  <si>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</si>
  <si>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</si>
  <si>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</si>
  <si>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</si>
  <si>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</si>
  <si>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</si>
  <si>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</si>
  <si>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</si>
  <si>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</si>
  <si>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</si>
  <si>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</si>
  <si>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</si>
  <si>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</si>
  <si>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</si>
  <si>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</si>
  <si>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</si>
  <si>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</si>
  <si>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</si>
  <si>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</si>
  <si>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</si>
  <si>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</si>
  <si>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</si>
  <si>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</si>
  <si>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</si>
  <si>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</si>
  <si>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</si>
  <si>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</si>
  <si>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</si>
  <si>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</si>
  <si>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</si>
  <si>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</si>
  <si>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</si>
  <si>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</si>
  <si>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</si>
  <si>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</si>
  <si>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</si>
  <si>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</si>
  <si>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</si>
  <si>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</si>
  <si>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</si>
  <si>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</si>
  <si>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</si>
  <si>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</si>
  <si>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</si>
  <si>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</si>
  <si>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</si>
  <si>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</si>
  <si>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</si>
  <si>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</si>
  <si>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</si>
  <si>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</si>
  <si>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</si>
  <si>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</si>
  <si>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</si>
  <si>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</si>
  <si>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</si>
  <si>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</si>
  <si>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</si>
  <si>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</si>
  <si>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</si>
  <si>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</si>
  <si>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</si>
  <si>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</si>
  <si>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</si>
  <si>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</si>
  <si>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</si>
  <si>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</si>
  <si>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</si>
  <si>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</si>
  <si>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</si>
  <si>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</si>
  <si>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</si>
  <si>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</si>
  <si>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</si>
  <si>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</si>
  <si>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</si>
  <si>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</si>
  <si>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</si>
  <si>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</si>
  <si>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</si>
  <si>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</si>
  <si>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</si>
  <si>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</si>
  <si>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</si>
  <si>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</si>
  <si>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</si>
  <si>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</si>
  <si>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</si>
  <si>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</si>
  <si>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</si>
  <si>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</si>
  <si>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</si>
  <si>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</si>
  <si>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</si>
  <si>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</si>
  <si>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</si>
  <si>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</si>
  <si>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</si>
  <si>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</si>
  <si>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</si>
  <si>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</si>
  <si>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</si>
  <si>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</si>
  <si>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</si>
  <si>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</si>
  <si>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</si>
  <si>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</si>
  <si>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</si>
  <si>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</si>
  <si>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</si>
  <si>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</si>
  <si>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</si>
  <si>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</si>
  <si>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</si>
  <si>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</si>
  <si>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</si>
  <si>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</si>
  <si>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</si>
  <si>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</si>
  <si>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</si>
  <si>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</si>
  <si>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</si>
  <si>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</si>
  <si>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</si>
  <si>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</si>
  <si>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</si>
  <si>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</si>
  <si>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</si>
  <si>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</si>
  <si>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</si>
  <si>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</si>
  <si>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</si>
  <si>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</si>
  <si>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</si>
  <si>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</si>
  <si>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</si>
  <si>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</si>
  <si>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</si>
  <si>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</si>
  <si>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</si>
  <si>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</si>
  <si>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</si>
  <si>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</si>
  <si>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</si>
  <si>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</si>
  <si>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</si>
  <si>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</si>
  <si>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</si>
  <si>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</si>
  <si>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</si>
  <si>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</si>
  <si>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</si>
  <si>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</si>
  <si>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</si>
  <si>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</si>
  <si>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</si>
  <si>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</si>
  <si>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</si>
  <si>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</si>
  <si>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</si>
  <si>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</si>
  <si>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</si>
  <si>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</si>
  <si>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</si>
  <si>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</si>
  <si>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</si>
  <si>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</si>
  <si>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</si>
  <si>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</si>
  <si>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</si>
  <si>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</si>
  <si>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</si>
  <si>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</si>
  <si>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</si>
  <si>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</si>
  <si>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</si>
  <si>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</si>
  <si>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</si>
  <si>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</si>
  <si>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</si>
  <si>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</si>
  <si>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</si>
  <si>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</si>
  <si>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</si>
  <si>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</si>
  <si>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</si>
  <si>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</si>
  <si>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</si>
  <si>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</si>
  <si>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</si>
  <si>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</si>
  <si>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</si>
  <si>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</si>
  <si>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</si>
  <si>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</si>
  <si>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</si>
  <si>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</si>
  <si>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</si>
  <si>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</si>
  <si>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</si>
  <si>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</si>
  <si>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</si>
  <si>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</si>
  <si>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</si>
  <si>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</si>
  <si>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</si>
  <si>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</si>
  <si>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</si>
  <si>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</si>
  <si>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</si>
  <si>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</si>
  <si>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</si>
  <si>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</si>
  <si>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</si>
  <si>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</si>
  <si>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</si>
  <si>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</si>
  <si>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</si>
  <si>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</si>
  <si>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</si>
  <si>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</si>
  <si>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</si>
  <si>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</si>
  <si>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</si>
  <si>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</si>
  <si>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</si>
  <si>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</si>
  <si>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</si>
  <si>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</si>
  <si>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</si>
  <si>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</si>
  <si>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</si>
  <si>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</si>
  <si>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</si>
  <si>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</si>
  <si>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</si>
  <si>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</si>
  <si>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</si>
  <si>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</si>
  <si>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</si>
  <si>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</si>
  <si>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</si>
  <si>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</si>
  <si>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</si>
  <si>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</si>
  <si>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</si>
  <si>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</si>
  <si>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</si>
  <si>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</si>
  <si>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</si>
  <si>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</si>
  <si>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</si>
  <si>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</si>
  <si>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</si>
  <si>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</si>
  <si>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</si>
  <si>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</si>
  <si>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</si>
  <si>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</si>
  <si>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</si>
  <si>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</si>
  <si>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</si>
  <si>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</si>
  <si>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</si>
  <si>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</si>
  <si>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</si>
  <si>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</si>
  <si>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</si>
  <si>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</si>
  <si>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</si>
  <si>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</si>
  <si>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</si>
  <si>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</si>
  <si>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</si>
  <si>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</si>
  <si>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</si>
  <si>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</si>
  <si>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</si>
  <si>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</si>
  <si>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</si>
  <si>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</si>
  <si>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</si>
  <si>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</si>
  <si>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</si>
  <si>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</si>
  <si>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</si>
  <si>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</si>
  <si>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</si>
  <si>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</si>
  <si>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</si>
  <si>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</si>
  <si>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</si>
  <si>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</si>
  <si>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</si>
  <si>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</si>
  <si>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</si>
  <si>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</si>
  <si>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</si>
  <si>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</si>
  <si>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</si>
  <si>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</si>
  <si>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</si>
  <si>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</si>
  <si>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</si>
  <si>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</si>
  <si>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</si>
  <si>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</si>
  <si>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</si>
  <si>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</si>
  <si>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</si>
  <si>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</si>
  <si>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</si>
  <si>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</si>
  <si>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</si>
  <si>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</si>
  <si>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</si>
  <si>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</si>
  <si>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</si>
  <si>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</si>
  <si>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</si>
  <si>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</si>
  <si>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</si>
  <si>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</si>
  <si>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</si>
  <si>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</si>
  <si>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</si>
  <si>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</si>
  <si>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</si>
  <si>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</si>
  <si>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</si>
  <si>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</si>
  <si>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</si>
  <si>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</si>
  <si>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</si>
  <si>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</si>
  <si>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</si>
  <si>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</si>
  <si>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</si>
  <si>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</si>
  <si>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</si>
  <si>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</si>
  <si>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</si>
  <si>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</si>
  <si>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</si>
  <si>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</si>
  <si>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</si>
  <si>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</si>
  <si>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</si>
  <si>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</si>
  <si>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</si>
  <si>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</si>
  <si>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</si>
  <si>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</si>
  <si>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</si>
  <si>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</si>
  <si>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</si>
  <si>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</si>
  <si>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</si>
  <si>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</si>
  <si>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</si>
  <si>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</si>
  <si>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</si>
  <si>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</si>
  <si>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</si>
  <si>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</si>
  <si>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</si>
  <si>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</si>
  <si>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</si>
  <si>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</si>
  <si>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</si>
  <si>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</si>
  <si>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</si>
  <si>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</si>
  <si>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</si>
  <si>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</si>
  <si>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</si>
  <si>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</si>
  <si>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</si>
  <si>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</si>
  <si>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</si>
  <si>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</si>
  <si>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</si>
  <si>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</si>
  <si>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</si>
  <si>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</si>
  <si>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</si>
  <si>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</si>
  <si>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</si>
  <si>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</si>
  <si>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</si>
  <si>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</si>
  <si>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</si>
  <si>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</si>
  <si>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</si>
  <si>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</si>
  <si>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</si>
  <si>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</si>
  <si>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</si>
  <si>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</si>
  <si>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</si>
  <si>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</si>
  <si>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</si>
  <si>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</si>
  <si>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</si>
  <si>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</si>
  <si>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</si>
  <si>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</si>
  <si>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</si>
  <si>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</si>
  <si>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</si>
  <si>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</si>
  <si>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</si>
  <si>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</si>
  <si>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</si>
  <si>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</si>
  <si>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</si>
  <si>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</si>
  <si>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</si>
  <si>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</si>
  <si>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</si>
  <si>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</si>
  <si>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</si>
  <si>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</si>
  <si>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</si>
  <si>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</si>
  <si>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</si>
  <si>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</si>
  <si>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</si>
  <si>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</si>
  <si>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</si>
  <si>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</si>
  <si>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</si>
  <si>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</si>
  <si>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</si>
  <si>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</si>
  <si>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</si>
  <si>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</si>
  <si>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</si>
  <si>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</si>
  <si>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</si>
  <si>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</si>
  <si>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</si>
  <si>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</si>
  <si>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</si>
  <si>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</si>
  <si>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</si>
  <si>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</si>
  <si>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</si>
  <si>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</si>
  <si>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</si>
  <si>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</si>
  <si>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</si>
  <si>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</si>
  <si>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</si>
  <si>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</si>
  <si>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</si>
  <si>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</si>
  <si>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</si>
  <si>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</si>
  <si>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</si>
  <si>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</si>
  <si>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</si>
  <si>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</si>
  <si>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</si>
  <si>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</si>
  <si>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</si>
  <si>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</si>
  <si>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</si>
  <si>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</si>
  <si>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</si>
  <si>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</si>
  <si>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</si>
  <si>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</si>
  <si>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</si>
  <si>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</si>
  <si>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</si>
  <si>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</si>
  <si>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</si>
  <si>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</si>
  <si>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</si>
  <si>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</si>
  <si>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</si>
  <si>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</si>
  <si>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</si>
  <si>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</si>
  <si>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</si>
  <si>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</si>
  <si>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</si>
  <si>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</si>
  <si>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</si>
  <si>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</si>
  <si>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</si>
  <si>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</si>
  <si>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</si>
  <si>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</si>
  <si>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</si>
  <si>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</si>
  <si>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</si>
  <si>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</si>
  <si>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</si>
  <si>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</si>
  <si>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</si>
  <si>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</si>
  <si>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</si>
  <si>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</si>
  <si>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</si>
  <si>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</si>
  <si>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</si>
  <si>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</si>
  <si>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</si>
  <si>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</si>
  <si>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</si>
  <si>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</si>
  <si>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</si>
  <si>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</si>
  <si>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</si>
  <si>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</si>
  <si>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</si>
  <si>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</si>
  <si>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</si>
  <si>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</si>
  <si>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</si>
  <si>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</si>
  <si>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</si>
  <si>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</si>
  <si>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</si>
  <si>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</si>
  <si>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</si>
  <si>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</si>
  <si>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</si>
  <si>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</si>
  <si>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</si>
  <si>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</si>
  <si>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</si>
  <si>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</si>
  <si>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</si>
  <si>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</si>
  <si>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</si>
  <si>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</si>
  <si>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</si>
  <si>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</si>
  <si>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</si>
  <si>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</si>
  <si>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</si>
  <si>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</si>
  <si>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</si>
  <si>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</si>
  <si>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</si>
  <si>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</si>
  <si>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</si>
  <si>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</si>
  <si>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</si>
  <si>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</si>
  <si>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</si>
  <si>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</si>
  <si>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</si>
  <si>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</si>
  <si>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</si>
  <si>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</si>
  <si>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</si>
  <si>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</si>
  <si>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</si>
  <si>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</si>
  <si>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</si>
  <si>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</si>
  <si>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</si>
  <si>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</si>
  <si>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</si>
  <si>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</si>
  <si>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</si>
  <si>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</si>
  <si>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</si>
  <si>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</si>
  <si>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</si>
  <si>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</si>
  <si>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</si>
  <si>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</si>
  <si>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</si>
  <si>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</si>
  <si>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</si>
  <si>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</si>
  <si>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</si>
  <si>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</si>
  <si>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</si>
  <si>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</si>
  <si>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</si>
  <si>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</si>
  <si>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</si>
  <si>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</si>
  <si>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</si>
  <si>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</si>
  <si>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</si>
  <si>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</si>
  <si>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</si>
  <si>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</si>
  <si>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</si>
  <si>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</si>
  <si>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</si>
  <si>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</si>
  <si>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</si>
  <si>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</si>
  <si>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</si>
  <si>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</si>
  <si>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</si>
  <si>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</si>
  <si>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</si>
  <si>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</si>
  <si>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</si>
  <si>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</si>
  <si>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</si>
  <si>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</si>
  <si>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</si>
  <si>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</si>
  <si>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</si>
  <si>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</si>
  <si>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</si>
  <si>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</si>
  <si>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</si>
  <si>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</si>
  <si>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</si>
  <si>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</si>
  <si>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</si>
  <si>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</si>
  <si>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</si>
  <si>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</si>
  <si>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</si>
  <si>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</si>
  <si>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</si>
  <si>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</si>
  <si>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</si>
  <si>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</si>
  <si>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</si>
  <si>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</si>
  <si>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</si>
  <si>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</si>
  <si>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</si>
  <si>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</si>
  <si>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</si>
  <si>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</si>
  <si>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</si>
  <si>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</si>
  <si>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</si>
  <si>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</si>
  <si>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</si>
  <si>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</si>
  <si>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</si>
  <si>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</si>
  <si>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</si>
  <si>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</si>
  <si>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</si>
  <si>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</si>
  <si>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</si>
  <si>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</si>
  <si>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</si>
  <si>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</si>
  <si>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</si>
  <si>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</si>
  <si>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</si>
  <si>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</si>
  <si>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</si>
  <si>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</si>
  <si>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</si>
  <si>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</si>
  <si>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</si>
  <si>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</si>
  <si>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</si>
  <si>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</si>
  <si>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</si>
  <si>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</si>
  <si>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</si>
  <si>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</si>
  <si>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</si>
  <si>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</si>
  <si>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</si>
  <si>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</si>
  <si>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</si>
  <si>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</si>
  <si>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</si>
  <si>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</si>
  <si>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</si>
  <si>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</si>
  <si>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</si>
  <si>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</si>
  <si>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</si>
  <si>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</si>
  <si>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</si>
  <si>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</si>
  <si>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</si>
  <si>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</si>
  <si>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</si>
  <si>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</si>
  <si>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</si>
  <si>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</si>
  <si>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</si>
  <si>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</si>
  <si>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</si>
  <si>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</si>
  <si>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</si>
  <si>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</si>
  <si>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</si>
  <si>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</si>
  <si>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</si>
  <si>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</si>
  <si>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</si>
  <si>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</si>
  <si>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</si>
  <si>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</si>
  <si>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</si>
  <si>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</si>
  <si>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</si>
  <si>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</si>
  <si>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</si>
  <si>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</si>
  <si>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</si>
  <si>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</si>
  <si>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</si>
  <si>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</si>
  <si>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</si>
  <si>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</si>
  <si>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</si>
  <si>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</si>
  <si>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</si>
  <si>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</si>
  <si>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</si>
  <si>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</si>
  <si>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</si>
  <si>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</si>
  <si>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</si>
  <si>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</si>
  <si>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</si>
  <si>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</si>
  <si>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</si>
  <si>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</si>
  <si>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</si>
  <si>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</si>
  <si>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</si>
  <si>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</si>
  <si>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</si>
  <si>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</si>
  <si>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</si>
  <si>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</si>
  <si>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</si>
  <si>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</si>
  <si>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</si>
  <si>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</si>
  <si>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</si>
  <si>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</si>
  <si>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</si>
  <si>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</si>
  <si>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</si>
  <si>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</si>
  <si>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</si>
  <si>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</si>
  <si>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</si>
  <si>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</si>
  <si>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</si>
  <si>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</si>
  <si>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</si>
  <si>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</si>
  <si>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</si>
  <si>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</si>
  <si>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</si>
  <si>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</si>
  <si>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</si>
  <si>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</si>
  <si>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</si>
  <si>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</si>
  <si>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</si>
  <si>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</si>
  <si>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</si>
  <si>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</si>
  <si>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</si>
  <si>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</si>
  <si>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</si>
  <si>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</si>
  <si>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</si>
  <si>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</si>
  <si>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</si>
  <si>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</si>
  <si>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</si>
  <si>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</si>
  <si>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</si>
  <si>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</si>
  <si>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</si>
  <si>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</si>
  <si>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</si>
  <si>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</si>
  <si>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</si>
  <si>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</si>
  <si>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</si>
  <si>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</si>
  <si>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</si>
  <si>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</si>
  <si>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</si>
  <si>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</si>
  <si>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</si>
  <si>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</si>
  <si>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</si>
  <si>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</si>
  <si>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</si>
  <si>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</si>
  <si>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</si>
  <si>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</si>
  <si>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</si>
  <si>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</si>
  <si>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</si>
  <si>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</si>
  <si>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</si>
  <si>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</si>
  <si>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</si>
  <si>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</si>
  <si>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</si>
  <si>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</si>
  <si>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</si>
  <si>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</si>
  <si>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</si>
  <si>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</si>
  <si>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</si>
  <si>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</si>
  <si>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</si>
  <si>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</si>
  <si>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</si>
  <si>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</si>
  <si>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</si>
  <si>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</si>
  <si>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</si>
  <si>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</si>
  <si>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</si>
  <si>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</si>
  <si>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</si>
  <si>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</si>
  <si>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</si>
  <si>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</si>
  <si>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</si>
  <si>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</si>
  <si>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</si>
  <si>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</si>
  <si>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</si>
  <si>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</si>
  <si>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</si>
  <si>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</si>
  <si>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</si>
  <si>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</si>
  <si>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</si>
  <si>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</si>
  <si>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</si>
  <si>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</si>
  <si>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</si>
  <si>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</si>
  <si>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</si>
  <si>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</si>
  <si>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</si>
  <si>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</si>
  <si>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</si>
  <si>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</si>
  <si>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</si>
  <si>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</si>
  <si>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</si>
  <si>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</si>
  <si>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</si>
  <si>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</si>
  <si>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</si>
  <si>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</si>
  <si>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</si>
  <si>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</si>
  <si>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</si>
  <si>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</si>
  <si>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</si>
  <si>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</si>
  <si>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</si>
  <si>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</si>
  <si>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</si>
  <si>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</si>
  <si>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</si>
  <si>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</si>
  <si>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</si>
  <si>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</si>
  <si>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</si>
  <si>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</si>
  <si>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</si>
  <si>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</si>
  <si>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</si>
  <si>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</si>
  <si>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</si>
  <si>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</si>
  <si>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</si>
  <si>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</si>
  <si>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</si>
  <si>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</si>
  <si>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</si>
  <si>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</si>
  <si>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</si>
  <si>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</si>
  <si>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</si>
  <si>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</si>
  <si>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</si>
  <si>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</si>
  <si>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</si>
  <si>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</si>
  <si>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</si>
  <si>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</si>
  <si>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</si>
  <si>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</si>
  <si>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</si>
  <si>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</si>
  <si>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</si>
  <si>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</si>
  <si>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</si>
  <si>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</si>
  <si>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</si>
  <si>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</si>
  <si>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</si>
  <si>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</si>
  <si>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</si>
  <si>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</si>
  <si>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</si>
  <si>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</si>
  <si>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</si>
  <si>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</si>
  <si>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</si>
  <si>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</si>
  <si>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</si>
  <si>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</si>
  <si>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</si>
  <si>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</si>
  <si>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</si>
  <si>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</si>
  <si>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</si>
  <si>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</si>
  <si>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</si>
  <si>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</si>
  <si>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</si>
  <si>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</si>
  <si>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</si>
  <si>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</si>
  <si>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</si>
  <si>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</si>
  <si>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</si>
  <si>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</si>
  <si>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</si>
  <si>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</si>
  <si>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</si>
  <si>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</si>
  <si>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</si>
  <si>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</si>
  <si>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</si>
  <si>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</si>
  <si>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</si>
  <si>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</si>
  <si>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</si>
  <si>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</si>
  <si>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</si>
  <si>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</si>
  <si>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</si>
  <si>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</si>
  <si>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</si>
  <si>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</si>
  <si>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</si>
  <si>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</si>
  <si>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</si>
  <si>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</si>
  <si>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</si>
  <si>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</si>
  <si>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</si>
  <si>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</si>
  <si>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</si>
  <si>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</si>
  <si>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</si>
  <si>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</si>
  <si>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</si>
  <si>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</si>
  <si>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</si>
  <si>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</si>
  <si>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</si>
  <si>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</si>
  <si>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</si>
  <si>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</si>
  <si>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</si>
  <si>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</si>
  <si>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</si>
  <si>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</si>
  <si>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</si>
  <si>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</si>
  <si>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</si>
  <si>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</si>
  <si>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</si>
  <si>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</si>
  <si>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</si>
  <si>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</si>
  <si>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</si>
  <si>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</si>
  <si>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</si>
  <si>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</si>
  <si>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</si>
  <si>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</si>
  <si>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</si>
  <si>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</si>
  <si>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</si>
  <si>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</si>
  <si>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</si>
  <si>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</si>
  <si>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</si>
  <si>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</si>
  <si>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</si>
  <si>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</si>
  <si>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</si>
  <si>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</si>
  <si>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</si>
  <si>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</si>
  <si>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</si>
  <si>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</si>
  <si>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</si>
  <si>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</si>
  <si>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</si>
  <si>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</si>
  <si>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</si>
  <si>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</si>
  <si>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</si>
  <si>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</si>
  <si>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</si>
  <si>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</si>
  <si>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</si>
  <si>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</si>
  <si>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</si>
  <si>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</si>
  <si>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</si>
  <si>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</si>
  <si>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</si>
  <si>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</si>
  <si>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</si>
  <si>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</si>
  <si>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</si>
  <si>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</si>
  <si>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</si>
  <si>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</si>
  <si>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</si>
  <si>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</si>
  <si>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</si>
  <si>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</si>
  <si>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</si>
  <si>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</si>
  <si>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</si>
  <si>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</si>
  <si>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</si>
  <si>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</si>
  <si>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</si>
  <si>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</si>
  <si>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</si>
  <si>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</si>
  <si>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</si>
  <si>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</si>
  <si>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</si>
  <si>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</si>
  <si>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</si>
  <si>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</si>
  <si>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</si>
  <si>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</si>
  <si>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</si>
  <si>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</si>
  <si>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</si>
  <si>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</si>
  <si>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</si>
  <si>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</si>
  <si>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</si>
  <si>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</si>
  <si>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</si>
  <si>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</si>
  <si>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</si>
  <si>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</si>
  <si>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</si>
  <si>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</si>
  <si>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</si>
  <si>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</si>
  <si>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</si>
  <si>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</si>
  <si>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</si>
  <si>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</si>
  <si>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</si>
  <si>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</si>
  <si>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</si>
  <si>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</si>
  <si>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</si>
  <si>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</si>
  <si>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</si>
  <si>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</si>
  <si>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</si>
  <si>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</si>
  <si>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</si>
  <si>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</si>
  <si>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</si>
  <si>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</si>
  <si>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</si>
  <si>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</si>
  <si>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</si>
  <si>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</si>
  <si>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</si>
  <si>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</si>
  <si>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</si>
  <si>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</si>
  <si>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</si>
  <si>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</si>
  <si>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</si>
  <si>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</si>
  <si>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</si>
  <si>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</si>
  <si>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</si>
  <si>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</si>
  <si>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</si>
  <si>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</si>
  <si>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</si>
  <si>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</si>
  <si>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</si>
  <si>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</si>
  <si>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</si>
  <si>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</si>
  <si>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</si>
  <si>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</si>
  <si>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</si>
  <si>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</si>
  <si>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</si>
  <si>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</si>
  <si>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</si>
  <si>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</si>
  <si>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</si>
  <si>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</si>
  <si>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</si>
  <si>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</si>
  <si>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</si>
  <si>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</si>
  <si>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</si>
  <si>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</si>
  <si>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</si>
  <si>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</si>
  <si>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</si>
  <si>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</si>
  <si>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</si>
  <si>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</si>
  <si>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</si>
  <si>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</si>
  <si>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</si>
  <si>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</si>
  <si>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</si>
  <si>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</si>
  <si>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</si>
  <si>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</si>
  <si>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</si>
  <si>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</si>
  <si>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</si>
  <si>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</si>
  <si>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</si>
  <si>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</si>
  <si>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</si>
  <si>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</si>
  <si>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</si>
  <si>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</si>
  <si>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</si>
  <si>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</si>
  <si>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</si>
  <si>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</si>
  <si>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</si>
  <si>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</si>
  <si>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</si>
  <si>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</si>
  <si>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</si>
  <si>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</si>
  <si>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</si>
  <si>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</si>
  <si>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</si>
  <si>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</si>
  <si>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</si>
  <si>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</si>
  <si>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</si>
  <si>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</si>
  <si>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</si>
  <si>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</si>
  <si>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</si>
  <si>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</si>
  <si>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</si>
  <si>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</si>
  <si>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</si>
  <si>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</si>
  <si>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</si>
  <si>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</si>
  <si>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</si>
  <si>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</si>
  <si>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</si>
  <si>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</si>
  <si>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</si>
  <si>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</si>
  <si>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</si>
  <si>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</si>
  <si>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</si>
  <si>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</si>
  <si>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</si>
  <si>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</si>
  <si>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</si>
  <si>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</si>
  <si>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</si>
  <si>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</si>
  <si>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</si>
  <si>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</si>
  <si>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</si>
  <si>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</si>
  <si>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</si>
  <si>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</si>
  <si>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</si>
  <si>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</si>
  <si>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</si>
  <si>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</si>
  <si>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</si>
  <si>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</si>
  <si>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</si>
  <si>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</si>
  <si>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</si>
  <si>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</si>
  <si>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</si>
  <si>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</si>
  <si>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</si>
  <si>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</si>
  <si>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</si>
  <si>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</si>
  <si>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</si>
  <si>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</si>
  <si>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</si>
  <si>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</si>
  <si>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</si>
  <si>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</si>
  <si>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</si>
  <si>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</si>
  <si>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</si>
  <si>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</si>
  <si>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</si>
  <si>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</si>
  <si>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</si>
  <si>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</si>
  <si>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</si>
  <si>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</si>
  <si>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</si>
  <si>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</si>
  <si>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</si>
  <si>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</si>
  <si>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</si>
  <si>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</si>
  <si>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</si>
  <si>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</si>
  <si>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</si>
  <si>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</si>
  <si>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</si>
  <si>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</si>
  <si>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</si>
  <si>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</si>
  <si>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</si>
  <si>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</si>
  <si>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</si>
  <si>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</si>
  <si>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</si>
  <si>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</si>
  <si>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</si>
  <si>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</si>
  <si>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</si>
  <si>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</si>
  <si>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</si>
  <si>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</si>
  <si>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</si>
  <si>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</si>
  <si>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</si>
  <si>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</si>
  <si>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</si>
  <si>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</si>
  <si>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</si>
  <si>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</si>
  <si>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</si>
  <si>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</si>
  <si>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</si>
  <si>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</si>
  <si>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</si>
  <si>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</si>
  <si>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</si>
  <si>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</si>
  <si>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</si>
  <si>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</si>
  <si>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</si>
  <si>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</si>
  <si>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</si>
  <si>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</si>
  <si>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</si>
  <si>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</si>
  <si>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</si>
  <si>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</si>
  <si>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</si>
  <si>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</si>
  <si>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</si>
  <si>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</si>
  <si>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</si>
  <si>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</si>
  <si>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</si>
  <si>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</si>
  <si>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</si>
  <si>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</si>
  <si>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</si>
  <si>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</si>
  <si>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</si>
  <si>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</si>
  <si>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</si>
  <si>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</si>
  <si>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</si>
  <si>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</si>
  <si>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</si>
  <si>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</si>
  <si>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</si>
  <si>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</si>
  <si>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</si>
  <si>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</si>
  <si>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</si>
  <si>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</si>
  <si>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</si>
  <si>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</si>
  <si>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</si>
  <si>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</si>
  <si>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</si>
  <si>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</si>
  <si>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</si>
  <si>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</si>
  <si>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</si>
  <si>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</si>
  <si>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</si>
  <si>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</si>
  <si>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</si>
  <si>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</si>
  <si>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</si>
  <si>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</si>
  <si>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</si>
  <si>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</si>
  <si>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</si>
  <si>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</si>
  <si>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</si>
  <si>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</si>
  <si>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</si>
  <si>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</si>
  <si>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</si>
  <si>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</si>
  <si>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</si>
  <si>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</si>
  <si>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</si>
  <si>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</si>
  <si>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</si>
  <si>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</si>
  <si>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</si>
  <si>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</si>
  <si>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</si>
  <si>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</si>
  <si>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</si>
  <si>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</si>
  <si>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</si>
  <si>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</si>
  <si>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</si>
  <si>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</si>
  <si>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</si>
  <si>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</si>
  <si>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</si>
  <si>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</si>
  <si>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</si>
  <si>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</si>
  <si>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</si>
  <si>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</si>
  <si>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</si>
  <si>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</si>
  <si>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</si>
  <si>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</si>
  <si>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</si>
  <si>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</si>
  <si>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</si>
  <si>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</si>
  <si>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</si>
  <si>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</si>
  <si>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</si>
  <si>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</si>
  <si>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</si>
  <si>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</si>
  <si>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</si>
  <si>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</si>
  <si>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</si>
  <si>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</si>
  <si>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</si>
  <si>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</si>
  <si>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</si>
  <si>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</si>
  <si>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</si>
  <si>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</si>
  <si>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</si>
  <si>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</si>
  <si>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</si>
  <si>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</si>
  <si>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</si>
  <si>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</si>
  <si>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</si>
  <si>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</si>
  <si>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</si>
  <si>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</si>
  <si>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</si>
  <si>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</si>
  <si>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</si>
  <si>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</si>
  <si>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</si>
  <si>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</si>
  <si>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</si>
  <si>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</si>
  <si>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</si>
  <si>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</si>
  <si>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</si>
  <si>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</si>
  <si>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</si>
  <si>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</si>
  <si>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</si>
  <si>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</si>
  <si>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</si>
  <si>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</si>
  <si>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</si>
  <si>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</si>
  <si>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</si>
  <si>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</si>
  <si>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</si>
  <si>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</si>
  <si>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</si>
  <si>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</si>
  <si>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</si>
  <si>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</si>
  <si>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</si>
  <si>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</si>
  <si>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</si>
  <si>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</si>
  <si>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</si>
  <si>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</si>
  <si>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</si>
  <si>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</si>
  <si>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</si>
  <si>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</si>
  <si>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</si>
  <si>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</si>
  <si>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</si>
  <si>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</si>
  <si>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</si>
  <si>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</si>
  <si>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</si>
  <si>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</si>
  <si>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</si>
  <si>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</si>
  <si>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</si>
  <si>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</si>
  <si>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</si>
  <si>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</si>
  <si>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</si>
  <si>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</si>
  <si>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</si>
  <si>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</si>
  <si>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</si>
  <si>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</si>
  <si>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</si>
  <si>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</si>
  <si>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</si>
  <si>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</si>
  <si>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</si>
  <si>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</si>
  <si>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</si>
  <si>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</si>
  <si>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</si>
  <si>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</si>
  <si>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</si>
  <si>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</si>
  <si>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</si>
  <si>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</si>
  <si>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</si>
  <si>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</si>
  <si>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</si>
  <si>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</si>
  <si>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</si>
  <si>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</si>
  <si>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</si>
  <si>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</si>
  <si>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</si>
  <si>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</si>
  <si>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</si>
  <si>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</si>
  <si>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</si>
  <si>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</si>
  <si>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</si>
  <si>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</si>
  <si>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</si>
  <si>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</si>
  <si>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</si>
  <si>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</si>
  <si>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</si>
  <si>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</si>
  <si>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</si>
  <si>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</si>
  <si>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</si>
  <si>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</si>
  <si>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</si>
  <si>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</si>
  <si>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</si>
  <si>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</si>
  <si>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</si>
  <si>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</si>
  <si>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</si>
  <si>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</si>
  <si>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</si>
  <si>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</si>
  <si>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</si>
  <si>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</si>
  <si>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</si>
  <si>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</si>
  <si>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</si>
  <si>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</si>
  <si>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</si>
  <si>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</si>
  <si>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</si>
  <si>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</si>
  <si>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</si>
  <si>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</si>
  <si>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</si>
  <si>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</si>
  <si>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</si>
  <si>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</si>
  <si>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</si>
  <si>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</si>
  <si>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</si>
  <si>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</si>
  <si>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</si>
  <si>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</si>
  <si>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</si>
  <si>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</si>
  <si>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</si>
  <si>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</si>
  <si>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</si>
  <si>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</si>
  <si>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</si>
  <si>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</si>
  <si>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</si>
  <si>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</si>
  <si>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</si>
  <si>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</si>
  <si>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</si>
  <si>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</si>
  <si>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</si>
  <si>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</si>
  <si>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</si>
  <si>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</si>
  <si>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</si>
  <si>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</si>
  <si>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</si>
  <si>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</si>
  <si>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</si>
  <si>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</si>
  <si>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</si>
  <si>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</si>
  <si>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</si>
  <si>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</si>
  <si>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</si>
  <si>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</si>
  <si>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</si>
  <si>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</si>
  <si>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</si>
  <si>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</si>
  <si>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</si>
  <si>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</si>
  <si>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</si>
  <si>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</si>
  <si>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</si>
  <si>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</si>
  <si>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</si>
  <si>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</si>
  <si>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</si>
  <si>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</si>
  <si>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</si>
  <si>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</si>
  <si>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</si>
  <si>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</si>
  <si>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</si>
  <si>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</si>
  <si>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</si>
  <si>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</si>
  <si>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</si>
  <si>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</si>
  <si>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</si>
  <si>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</si>
  <si>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</si>
  <si>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</si>
  <si>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</si>
  <si>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</si>
  <si>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</si>
  <si>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</si>
  <si>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</si>
  <si>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</si>
  <si>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</si>
  <si>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</si>
  <si>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</si>
  <si>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</si>
  <si>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</si>
  <si>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</si>
  <si>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</si>
  <si>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</si>
  <si>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</si>
  <si>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</si>
  <si>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</si>
  <si>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</si>
  <si>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</si>
  <si>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</si>
  <si>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</si>
  <si>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</si>
  <si>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</si>
  <si>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</si>
  <si>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</si>
  <si>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</si>
  <si>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</si>
  <si>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</si>
  <si>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</si>
  <si>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</si>
  <si>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</si>
  <si>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</si>
  <si>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</si>
  <si>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</si>
  <si>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</si>
  <si>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</si>
  <si>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</si>
  <si>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</si>
  <si>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</si>
  <si>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</si>
  <si>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</si>
  <si>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</si>
  <si>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</si>
  <si>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</si>
  <si>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</si>
  <si>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</si>
  <si>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</si>
  <si>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</si>
  <si>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</si>
  <si>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</si>
  <si>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</si>
  <si>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</si>
  <si>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</si>
  <si>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</si>
  <si>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</si>
  <si>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</si>
  <si>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</si>
  <si>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</si>
  <si>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</si>
  <si>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</si>
  <si>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</si>
  <si>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</si>
  <si>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</si>
  <si>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</si>
  <si>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</si>
  <si>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</si>
  <si>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</si>
  <si>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</si>
  <si>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</si>
  <si>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</si>
  <si>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</si>
  <si>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</si>
  <si>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</si>
  <si>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</si>
  <si>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</si>
  <si>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</si>
  <si>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</si>
  <si>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</si>
  <si>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</si>
  <si>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</si>
  <si>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</si>
  <si>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</si>
  <si>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</si>
  <si>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</si>
  <si>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</si>
  <si>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</si>
  <si>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</si>
  <si>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</si>
  <si>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</si>
  <si>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</si>
  <si>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</si>
  <si>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</si>
  <si>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</si>
  <si>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</si>
  <si>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</si>
  <si>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</si>
  <si>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</si>
  <si>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</si>
  <si>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</si>
  <si>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</si>
  <si>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</si>
  <si>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</si>
  <si>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</si>
  <si>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</si>
  <si>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</si>
  <si>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</si>
  <si>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</si>
  <si>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</si>
  <si>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</si>
  <si>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</si>
  <si>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</si>
  <si>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</si>
  <si>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</si>
  <si>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</si>
  <si>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</si>
  <si>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</si>
  <si>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</si>
  <si>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</si>
  <si>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</si>
  <si>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</si>
  <si>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</si>
  <si>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</si>
  <si>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</si>
  <si>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</si>
  <si>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</si>
  <si>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</si>
  <si>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</si>
  <si>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</si>
  <si>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</si>
  <si>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</si>
  <si>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</si>
  <si>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</si>
  <si>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</si>
  <si>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</si>
  <si>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</si>
  <si>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</si>
  <si>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</si>
  <si>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</si>
  <si>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</si>
  <si>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</si>
  <si>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</si>
  <si>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</si>
  <si>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</si>
  <si>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</si>
  <si>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</si>
  <si>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</si>
  <si>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</si>
  <si>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</si>
  <si>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</si>
  <si>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</si>
  <si>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</si>
  <si>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</si>
  <si>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</si>
  <si>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</si>
  <si>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</si>
  <si>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</si>
  <si>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</si>
  <si>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</si>
  <si>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</si>
  <si>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</si>
  <si>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</si>
  <si>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</si>
  <si>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</si>
  <si>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</si>
  <si>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</si>
  <si>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</si>
  <si>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</si>
  <si>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</si>
  <si>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</si>
  <si>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</si>
  <si>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</si>
  <si>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</si>
  <si>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</si>
  <si>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</si>
  <si>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</si>
  <si>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</si>
  <si>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</si>
  <si>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</si>
  <si>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</si>
  <si>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</si>
  <si>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</si>
  <si>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</si>
  <si>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</si>
  <si>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</si>
  <si>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</si>
  <si>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</si>
  <si>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</si>
  <si>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</si>
  <si>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</si>
  <si>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</si>
  <si>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</si>
  <si>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</si>
  <si>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</si>
  <si>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</si>
  <si>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</si>
  <si>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</si>
  <si>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</si>
  <si>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</si>
  <si>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</si>
  <si>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</si>
  <si>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</si>
  <si>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</si>
  <si>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</si>
  <si>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</si>
  <si>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</si>
  <si>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</si>
  <si>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</si>
  <si>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</si>
  <si>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</si>
  <si>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</si>
  <si>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</si>
  <si>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</si>
  <si>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</si>
  <si>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</si>
  <si>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</si>
  <si>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</si>
  <si>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</si>
  <si>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</si>
  <si>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</si>
  <si>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</si>
  <si>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</si>
  <si>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</si>
  <si>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</si>
  <si>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</si>
  <si>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</si>
  <si>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</si>
  <si>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</si>
  <si>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</si>
  <si>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</si>
  <si>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</si>
  <si>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</si>
  <si>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</si>
  <si>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</si>
  <si>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</si>
  <si>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</si>
  <si>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</si>
  <si>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</si>
  <si>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</si>
  <si>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</si>
  <si>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</si>
  <si>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</si>
  <si>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</si>
  <si>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</si>
  <si>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</si>
  <si>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</si>
  <si>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</si>
  <si>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</si>
  <si>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</si>
  <si>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</si>
  <si>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</si>
  <si>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</si>
  <si>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</si>
  <si>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</si>
  <si>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</si>
  <si>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</si>
  <si>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</si>
  <si>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</si>
  <si>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</si>
  <si>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</si>
  <si>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</si>
  <si>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</si>
  <si>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</si>
  <si>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</si>
  <si>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</si>
  <si>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</si>
  <si>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</si>
  <si>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</si>
  <si>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</si>
  <si>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</si>
  <si>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</si>
  <si>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</si>
  <si>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</si>
  <si>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</si>
  <si>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</si>
  <si>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</si>
  <si>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</si>
  <si>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</si>
  <si>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</si>
  <si>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</si>
  <si>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</si>
  <si>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</si>
  <si>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</si>
  <si>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</si>
  <si>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</si>
  <si>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</si>
  <si>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</si>
  <si>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</si>
  <si>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</si>
  <si>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</si>
  <si>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</si>
  <si>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</si>
  <si>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</si>
  <si>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</si>
  <si>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</si>
  <si>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</si>
  <si>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</si>
  <si>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</si>
  <si>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</si>
  <si>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</si>
  <si>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</si>
  <si>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</si>
  <si>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</si>
  <si>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</si>
  <si>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</si>
  <si>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</si>
  <si>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</si>
  <si>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</si>
  <si>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</si>
  <si>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</si>
  <si>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</si>
  <si>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</si>
  <si>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</si>
  <si>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</si>
  <si>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</si>
  <si>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</si>
  <si>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</si>
  <si>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</si>
  <si>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</si>
  <si>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</si>
  <si>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</si>
  <si>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</si>
  <si>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</si>
  <si>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</si>
  <si>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</si>
  <si>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</si>
  <si>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</si>
  <si>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</si>
  <si>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</si>
  <si>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</si>
  <si>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</si>
  <si>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</si>
  <si>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</si>
  <si>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</si>
  <si>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</si>
  <si>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</si>
  <si>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</si>
  <si>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</si>
  <si>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</si>
  <si>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</si>
  <si>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</si>
  <si>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</si>
  <si>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</si>
  <si>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</si>
  <si>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</si>
  <si>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</si>
  <si>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</si>
  <si>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</si>
  <si>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</si>
  <si>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</si>
  <si>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</si>
  <si>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</si>
  <si>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</si>
  <si>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</si>
  <si>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</si>
  <si>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</si>
  <si>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</si>
  <si>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</si>
  <si>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</si>
  <si>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</si>
  <si>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</si>
  <si>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</si>
  <si>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</si>
  <si>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</si>
  <si>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</si>
  <si>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</si>
  <si>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</si>
  <si>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</si>
  <si>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</si>
  <si>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</si>
  <si>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</si>
  <si>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</si>
  <si>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</si>
  <si>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</si>
  <si>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</si>
  <si>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</si>
  <si>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</si>
  <si>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</si>
  <si>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</si>
  <si>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</si>
  <si>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</si>
  <si>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</si>
  <si>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</si>
  <si>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</si>
  <si>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</si>
  <si>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</si>
  <si>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</si>
  <si>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</si>
  <si>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</si>
  <si>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</si>
  <si>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</si>
  <si>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</si>
  <si>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</si>
  <si>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</si>
  <si>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</si>
  <si>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</si>
  <si>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</si>
  <si>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</si>
  <si>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</si>
  <si>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</si>
  <si>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</si>
  <si>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</si>
  <si>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</si>
  <si>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</si>
  <si>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</si>
  <si>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</si>
  <si>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</si>
  <si>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</si>
  <si>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</si>
  <si>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</si>
  <si>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</si>
  <si>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</si>
  <si>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</si>
  <si>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</si>
  <si>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</si>
  <si>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</si>
  <si>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</si>
  <si>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</si>
  <si>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</si>
  <si>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</si>
  <si>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</si>
  <si>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</si>
  <si>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</si>
  <si>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</si>
  <si>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</si>
  <si>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</si>
  <si>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</si>
  <si>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</si>
  <si>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</si>
  <si>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</si>
  <si>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</si>
  <si>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</si>
  <si>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</si>
  <si>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</si>
  <si>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</si>
  <si>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</si>
  <si>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</si>
  <si>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</si>
  <si>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</si>
  <si>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</si>
  <si>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</si>
  <si>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</si>
  <si>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</si>
  <si>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</si>
  <si>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</si>
  <si>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</si>
  <si>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</si>
  <si>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</si>
  <si>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</si>
  <si>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</si>
  <si>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</si>
  <si>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</si>
  <si>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</si>
  <si>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</si>
  <si>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</si>
  <si>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</si>
  <si>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</si>
  <si>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</si>
  <si>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</si>
  <si>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</si>
  <si>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</si>
  <si>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</si>
  <si>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</si>
  <si>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</si>
  <si>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</si>
  <si>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</si>
  <si>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</si>
  <si>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</si>
  <si>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</si>
  <si>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</si>
  <si>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</si>
  <si>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</si>
  <si>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</si>
  <si>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</si>
  <si>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</si>
  <si>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</si>
  <si>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</si>
  <si>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</si>
  <si>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</si>
  <si>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</si>
  <si>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</si>
  <si>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</si>
  <si>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</si>
  <si>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</si>
  <si>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</si>
  <si>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</si>
  <si>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</si>
  <si>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</si>
  <si>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</si>
  <si>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</si>
  <si>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</si>
  <si>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</si>
  <si>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</si>
  <si>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</si>
  <si>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</si>
  <si>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</si>
  <si>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</si>
  <si>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</si>
  <si>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</si>
  <si>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</si>
  <si>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</si>
  <si>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</si>
  <si>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</si>
  <si>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</si>
  <si>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</si>
  <si>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</si>
  <si>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</si>
  <si>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</si>
  <si>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</si>
  <si>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</si>
  <si>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</si>
  <si>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</si>
  <si>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</si>
  <si>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</si>
  <si>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</si>
  <si>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</si>
  <si>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</si>
  <si>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</si>
  <si>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</si>
  <si>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</si>
  <si>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</si>
  <si>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</si>
  <si>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</si>
  <si>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</si>
  <si>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</si>
  <si>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</si>
  <si>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</si>
  <si>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</si>
  <si>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</si>
  <si>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</si>
  <si>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</si>
  <si>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</si>
  <si>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</si>
  <si>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</si>
  <si>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</si>
  <si>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</si>
  <si>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</si>
  <si>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</si>
  <si>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</si>
  <si>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</si>
  <si>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</si>
  <si>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</si>
  <si>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</si>
  <si>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</si>
  <si>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</si>
  <si>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</si>
  <si>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</si>
  <si>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</si>
  <si>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</si>
  <si>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</si>
  <si>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</si>
  <si>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</si>
  <si>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</si>
  <si>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</si>
  <si>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</si>
  <si>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</si>
  <si>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</si>
  <si>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</si>
  <si>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</si>
  <si>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</si>
  <si>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</si>
  <si>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</si>
  <si>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</si>
  <si>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</si>
  <si>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</si>
  <si>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</si>
  <si>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</si>
  <si>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</si>
  <si>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</si>
  <si>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</si>
  <si>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</si>
  <si>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</si>
  <si>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</si>
  <si>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</si>
  <si>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</si>
  <si>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</si>
  <si>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</si>
  <si>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</si>
  <si>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</si>
  <si>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</si>
  <si>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</si>
  <si>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</si>
  <si>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</si>
  <si>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</si>
  <si>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</si>
  <si>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</si>
  <si>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</si>
  <si>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</si>
  <si>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</si>
  <si>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</si>
  <si>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</si>
  <si>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</si>
  <si>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</si>
  <si>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</si>
  <si>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</si>
  <si>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</si>
  <si>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</si>
  <si>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</si>
  <si>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</si>
  <si>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</si>
  <si>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</si>
  <si>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</si>
  <si>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</si>
  <si>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</si>
  <si>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</si>
  <si>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</si>
  <si>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</si>
  <si>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</si>
  <si>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</si>
  <si>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</si>
  <si>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</si>
  <si>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</si>
  <si>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</si>
  <si>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</si>
  <si>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</si>
  <si>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</si>
  <si>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</si>
  <si>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</si>
  <si>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</si>
  <si>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</si>
  <si>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</si>
  <si>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</si>
  <si>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</si>
  <si>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</si>
  <si>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</si>
  <si>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</si>
  <si>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</si>
  <si>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</si>
  <si>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</si>
  <si>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</si>
  <si>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</si>
  <si>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</si>
  <si>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</si>
  <si>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</si>
  <si>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</si>
  <si>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</si>
  <si>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</si>
  <si>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</si>
  <si>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</si>
  <si>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</si>
  <si>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</si>
  <si>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</si>
  <si>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</si>
  <si>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</si>
  <si>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</si>
  <si>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</si>
  <si>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</si>
  <si>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</si>
  <si>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</si>
  <si>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</si>
  <si>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</si>
  <si>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</si>
  <si>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</si>
  <si>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</si>
  <si>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</si>
  <si>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</si>
  <si>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</si>
  <si>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</si>
  <si>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</si>
  <si>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</si>
  <si>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</si>
  <si>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</si>
  <si>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</si>
  <si>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</si>
  <si>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</si>
  <si>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</si>
  <si>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</si>
  <si>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</si>
  <si>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</si>
  <si>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</si>
  <si>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</si>
  <si>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</si>
  <si>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</si>
  <si>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</si>
  <si>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</si>
  <si>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</si>
  <si>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</si>
  <si>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</si>
  <si>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</si>
  <si>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</si>
  <si>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</si>
  <si>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</si>
  <si>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</si>
  <si>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</si>
  <si>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</si>
  <si>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</si>
  <si>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</si>
  <si>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</si>
  <si>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</si>
  <si>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</si>
  <si>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</si>
  <si>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</si>
  <si>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</si>
  <si>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</si>
  <si>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</si>
  <si>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</si>
  <si>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</si>
  <si>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</si>
  <si>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</si>
  <si>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</si>
  <si>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</si>
  <si>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</si>
  <si>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</si>
  <si>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</si>
  <si>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</si>
  <si>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</si>
  <si>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</si>
  <si>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</si>
  <si>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</si>
  <si>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</si>
  <si>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</si>
  <si>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</si>
  <si>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</si>
  <si>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</si>
  <si>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</si>
  <si>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</si>
  <si>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</si>
  <si>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</si>
  <si>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</si>
  <si>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</si>
  <si>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</si>
  <si>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</si>
  <si>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</si>
  <si>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</si>
  <si>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</si>
  <si>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</si>
  <si>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</si>
  <si>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</si>
  <si>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</si>
  <si>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</si>
  <si>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</si>
  <si>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</si>
  <si>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</si>
  <si>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</si>
  <si>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</si>
  <si>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</si>
  <si>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</si>
  <si>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</si>
  <si>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</si>
  <si>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</si>
  <si>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</si>
  <si>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</si>
  <si>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</si>
  <si>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</si>
  <si>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</si>
  <si>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</si>
  <si>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</si>
  <si>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</si>
  <si>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</si>
  <si>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</si>
  <si>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</si>
  <si>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</si>
  <si>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</si>
  <si>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</si>
  <si>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</si>
  <si>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</si>
  <si>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</si>
  <si>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</si>
  <si>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</si>
  <si>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</si>
  <si>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</si>
  <si>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</si>
  <si>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</si>
  <si>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</si>
  <si>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</si>
  <si>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</si>
  <si>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</si>
  <si>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</si>
  <si>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</si>
  <si>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</si>
  <si>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</si>
  <si>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</si>
  <si>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</si>
  <si>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</si>
  <si>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</si>
  <si>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</si>
  <si>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</si>
  <si>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</si>
  <si>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</si>
  <si>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</si>
  <si>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</si>
  <si>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</si>
  <si>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</si>
  <si>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</si>
  <si>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</si>
  <si>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</si>
  <si>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</si>
  <si>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</si>
  <si>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</si>
  <si>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</si>
  <si>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</si>
  <si>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</si>
  <si>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</si>
  <si>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</si>
  <si>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</si>
  <si>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</si>
  <si>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</si>
  <si>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</si>
  <si>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</si>
  <si>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</si>
  <si>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</si>
  <si>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</si>
  <si>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</si>
  <si>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</si>
  <si>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</si>
  <si>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</si>
  <si>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</si>
  <si>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</si>
  <si>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</si>
  <si>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</si>
  <si>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</si>
  <si>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</si>
  <si>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</si>
  <si>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</si>
  <si>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</si>
  <si>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</si>
  <si>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</si>
  <si>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</si>
  <si>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</si>
  <si>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</si>
  <si>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</si>
  <si>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</si>
  <si>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</si>
  <si>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</si>
  <si>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</si>
  <si>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</si>
  <si>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</si>
  <si>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</si>
  <si>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</si>
  <si>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</si>
  <si>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</si>
  <si>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</si>
  <si>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</si>
  <si>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</si>
  <si>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</si>
  <si>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</si>
  <si>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</si>
  <si>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</si>
  <si>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</si>
  <si>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</si>
  <si>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</si>
  <si>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</si>
  <si>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</si>
  <si>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</si>
  <si>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</si>
  <si>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</si>
  <si>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</si>
  <si>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</si>
  <si>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</si>
  <si>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</si>
  <si>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</si>
  <si>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</si>
  <si>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</si>
  <si>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</si>
  <si>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</si>
  <si>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</si>
  <si>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</si>
  <si>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</si>
  <si>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</si>
  <si>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</si>
  <si>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</si>
  <si>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</si>
  <si>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</si>
  <si>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</si>
  <si>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</si>
  <si>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</si>
  <si>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</si>
  <si>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</si>
  <si>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</si>
  <si>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</si>
  <si>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</si>
  <si>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</si>
  <si>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</si>
  <si>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</si>
  <si>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</si>
  <si>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</si>
  <si>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</si>
  <si>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</si>
  <si>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</si>
  <si>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</si>
  <si>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</si>
  <si>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</si>
  <si>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</si>
  <si>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</si>
  <si>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</si>
  <si>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</si>
  <si>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</si>
  <si>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</si>
  <si>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</si>
  <si>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</si>
  <si>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</si>
  <si>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</si>
  <si>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</si>
  <si>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</si>
  <si>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</si>
  <si>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</si>
  <si>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</si>
  <si>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</si>
  <si>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</si>
  <si>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</si>
  <si>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</si>
  <si>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</si>
  <si>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</si>
  <si>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</si>
  <si>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</si>
  <si>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</si>
  <si>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</si>
  <si>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</si>
  <si>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</si>
  <si>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</si>
  <si>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</si>
  <si>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</si>
  <si>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</si>
  <si>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</si>
  <si>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</si>
  <si>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</si>
  <si>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</si>
  <si>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</si>
  <si>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</si>
  <si>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</si>
  <si>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</si>
  <si>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</si>
  <si>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</si>
  <si>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</si>
  <si>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</si>
  <si>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</si>
  <si>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</si>
  <si>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</si>
  <si>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</si>
  <si>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</si>
  <si>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</si>
  <si>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</si>
  <si>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</si>
  <si>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</si>
  <si>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</si>
  <si>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</si>
  <si>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</si>
  <si>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</si>
  <si>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</si>
  <si>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</si>
  <si>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</si>
  <si>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</si>
  <si>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</si>
  <si>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</si>
  <si>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</si>
  <si>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</si>
  <si>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</si>
  <si>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</si>
  <si>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</si>
  <si>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</si>
  <si>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</si>
  <si>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</si>
  <si>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</si>
  <si>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</si>
  <si>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</si>
  <si>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</si>
  <si>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</si>
  <si>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</si>
  <si>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</si>
  <si>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</si>
  <si>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</si>
  <si>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</si>
  <si>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</si>
  <si>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</si>
  <si>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</si>
  <si>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</si>
  <si>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</si>
  <si>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</si>
  <si>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</si>
  <si>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</si>
  <si>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</si>
  <si>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</si>
  <si>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</si>
  <si>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</si>
  <si>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</si>
  <si>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</si>
  <si>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</si>
  <si>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</si>
  <si>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</si>
  <si>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</si>
  <si>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</si>
  <si>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</si>
  <si>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</si>
  <si>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</si>
  <si>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</si>
  <si>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</si>
  <si>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</si>
  <si>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</si>
  <si>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</si>
  <si>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</si>
  <si>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</si>
  <si>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</si>
  <si>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</si>
  <si>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</si>
  <si>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</si>
  <si>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</si>
  <si>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</si>
  <si>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</si>
  <si>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</si>
  <si>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</si>
  <si>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</si>
  <si>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</si>
  <si>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</si>
  <si>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</si>
  <si>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</si>
  <si>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</si>
  <si>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</si>
  <si>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</si>
  <si>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</si>
  <si>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</si>
  <si>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</si>
  <si>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</si>
  <si>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</si>
  <si>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</si>
  <si>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</si>
  <si>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</si>
  <si>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</si>
  <si>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</si>
  <si>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</si>
  <si>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</si>
  <si>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</si>
  <si>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</si>
  <si>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</si>
  <si>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</si>
  <si>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</si>
  <si>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</si>
  <si>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</si>
  <si>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</si>
  <si>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</si>
  <si>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</si>
  <si>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</si>
  <si>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</si>
  <si>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</si>
  <si>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</si>
  <si>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</si>
  <si>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</si>
  <si>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</si>
  <si>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</si>
  <si>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</si>
  <si>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</si>
  <si>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</si>
  <si>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</si>
  <si>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</si>
  <si>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</si>
  <si>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</si>
  <si>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</si>
  <si>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</si>
  <si>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</si>
  <si>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</si>
  <si>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</si>
  <si>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</si>
  <si>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</si>
  <si>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</si>
  <si>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</si>
  <si>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</si>
  <si>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</si>
  <si>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</si>
  <si>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</si>
  <si>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</si>
  <si>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</si>
  <si>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</si>
  <si>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</si>
  <si>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</si>
  <si>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</si>
  <si>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</si>
  <si>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</si>
  <si>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</si>
  <si>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</si>
  <si>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</si>
  <si>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</si>
  <si>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</si>
  <si>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</si>
  <si>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</si>
  <si>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</si>
  <si>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</si>
  <si>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</si>
  <si>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</si>
  <si>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</si>
  <si>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</si>
  <si>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</si>
  <si>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</si>
  <si>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</si>
  <si>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</si>
  <si>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</si>
  <si>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</si>
  <si>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</si>
  <si>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</si>
  <si>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</si>
  <si>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</si>
  <si>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</si>
  <si>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</si>
  <si>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</si>
  <si>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</si>
  <si>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</si>
  <si>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</si>
  <si>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</si>
  <si>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</si>
  <si>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</si>
  <si>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</si>
  <si>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</si>
  <si>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</si>
  <si>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</si>
  <si>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</si>
  <si>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</si>
  <si>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</si>
  <si>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</si>
  <si>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</si>
  <si>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</si>
  <si>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</si>
  <si>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</si>
  <si>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</si>
  <si>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</si>
  <si>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</si>
  <si>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</si>
  <si>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</si>
  <si>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</si>
  <si>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</si>
  <si>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</si>
  <si>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</si>
  <si>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</si>
  <si>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</si>
  <si>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</si>
  <si>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</si>
  <si>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</si>
  <si>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</si>
  <si>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</si>
  <si>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</si>
  <si>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</si>
  <si>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</si>
  <si>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</si>
  <si>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</si>
  <si>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</si>
  <si>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</si>
  <si>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</si>
  <si>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</si>
  <si>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</si>
  <si>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</si>
  <si>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</si>
  <si>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</si>
  <si>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</si>
  <si>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</si>
  <si>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</si>
  <si>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</si>
  <si>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</si>
  <si>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</si>
  <si>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</si>
  <si>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</si>
  <si>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</si>
  <si>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</si>
  <si>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</si>
  <si>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</si>
  <si>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</si>
  <si>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</si>
  <si>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</si>
  <si>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</si>
  <si>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</si>
  <si>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</si>
  <si>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</si>
  <si>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</si>
  <si>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</si>
  <si>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</si>
  <si>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</si>
  <si>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</si>
  <si>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</si>
  <si>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</si>
  <si>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</si>
  <si>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</si>
  <si>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</si>
  <si>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</si>
  <si>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</si>
  <si>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</si>
  <si>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</si>
  <si>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</si>
  <si>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</si>
  <si>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</si>
  <si>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</si>
  <si>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</si>
  <si>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</si>
  <si>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</si>
  <si>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</si>
  <si>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</si>
  <si>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</si>
  <si>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</si>
  <si>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</si>
  <si>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</si>
  <si>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</si>
  <si>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</si>
  <si>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</si>
  <si>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</si>
  <si>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</si>
  <si>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</si>
  <si>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</si>
  <si>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</si>
  <si>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</si>
  <si>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</si>
  <si>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</si>
  <si>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</si>
  <si>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</si>
  <si>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</si>
  <si>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</si>
  <si>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</si>
  <si>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</si>
  <si>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</si>
  <si>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</si>
  <si>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</si>
  <si>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</si>
  <si>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</si>
  <si>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</si>
  <si>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</si>
  <si>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</si>
  <si>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</si>
  <si>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</si>
  <si>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</si>
  <si>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</si>
  <si>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</si>
  <si>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</si>
  <si>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</si>
  <si>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</si>
  <si>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</si>
  <si>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</si>
  <si>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</si>
  <si>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</si>
  <si>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</si>
  <si>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</si>
  <si>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</si>
  <si>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</si>
  <si>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</si>
  <si>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</si>
  <si>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</si>
  <si>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</si>
  <si>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</si>
  <si>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</si>
  <si>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</si>
  <si>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</si>
  <si>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</si>
  <si>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</si>
  <si>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</si>
  <si>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</si>
  <si>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</si>
  <si>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</si>
  <si>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</si>
  <si>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</si>
  <si>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</si>
  <si>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</si>
  <si>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</si>
  <si>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</si>
  <si>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</si>
  <si>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</si>
  <si>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</si>
  <si>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</si>
  <si>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</si>
  <si>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</si>
  <si>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</si>
  <si>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</si>
  <si>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</si>
  <si>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</si>
  <si>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</si>
  <si>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</si>
  <si>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</si>
  <si>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</si>
  <si>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</si>
  <si>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</si>
  <si>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</si>
  <si>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</si>
  <si>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</si>
  <si>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</si>
  <si>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</si>
  <si>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</si>
  <si>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</si>
  <si>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</si>
  <si>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</si>
  <si>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</si>
  <si>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</si>
  <si>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</si>
  <si>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</si>
  <si>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</si>
  <si>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</si>
  <si>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</si>
  <si>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</si>
  <si>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</si>
  <si>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</si>
  <si>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</si>
  <si>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</si>
  <si>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</si>
  <si>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</si>
  <si>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</si>
  <si>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</si>
  <si>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</si>
  <si>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</si>
  <si>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</si>
  <si>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</si>
  <si>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</si>
  <si>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</si>
  <si>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</si>
  <si>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</si>
  <si>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</si>
  <si>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</si>
  <si>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</si>
  <si>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</si>
  <si>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</si>
  <si>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</si>
  <si>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</si>
  <si>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</si>
  <si>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</si>
  <si>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</si>
  <si>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</si>
  <si>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</si>
  <si>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</si>
  <si>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</si>
  <si>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</si>
  <si>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</si>
  <si>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</si>
  <si>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</si>
  <si>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</si>
  <si>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</si>
  <si>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</si>
  <si>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</si>
  <si>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</si>
  <si>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</si>
  <si>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</si>
  <si>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</si>
  <si>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</si>
  <si>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</si>
  <si>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</si>
  <si>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</si>
  <si>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</si>
  <si>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</si>
  <si>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</si>
  <si>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</si>
  <si>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</si>
  <si>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</si>
  <si>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</si>
  <si>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</si>
  <si>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</si>
  <si>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</si>
  <si>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</si>
  <si>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</si>
  <si>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</si>
  <si>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</si>
  <si>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</si>
  <si>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</si>
  <si>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</si>
  <si>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</si>
  <si>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</si>
  <si>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</si>
  <si>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</si>
  <si>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</si>
  <si>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</si>
  <si>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</si>
  <si>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</si>
  <si>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</si>
  <si>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</si>
  <si>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</si>
  <si>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</si>
  <si>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</si>
  <si>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</si>
  <si>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</si>
  <si>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</si>
  <si>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</si>
  <si>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</si>
  <si>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</si>
  <si>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</si>
  <si>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</si>
  <si>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</si>
  <si>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</si>
  <si>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</si>
  <si>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</si>
  <si>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</si>
  <si>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</si>
  <si>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</si>
  <si>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</si>
  <si>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</si>
  <si>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</si>
  <si>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</si>
  <si>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</si>
  <si>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</si>
  <si>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</si>
  <si>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</si>
  <si>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</si>
  <si>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</si>
  <si>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</si>
  <si>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</si>
  <si>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</si>
  <si>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</si>
  <si>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</si>
  <si>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</si>
  <si>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</si>
  <si>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</si>
  <si>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</si>
  <si>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</si>
  <si>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</si>
  <si>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</si>
  <si>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</si>
  <si>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</si>
  <si>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</si>
  <si>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</si>
  <si>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</si>
  <si>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</si>
  <si>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</si>
  <si>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</si>
  <si>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</si>
  <si>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</si>
  <si>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</si>
  <si>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</si>
  <si>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</si>
  <si>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</si>
  <si>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</si>
  <si>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</si>
  <si>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</si>
  <si>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</si>
  <si>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</si>
  <si>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</si>
  <si>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</si>
  <si>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</si>
  <si>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</si>
  <si>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</si>
  <si>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</si>
  <si>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</si>
  <si>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</si>
  <si>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</si>
  <si>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</si>
  <si>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</si>
  <si>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</si>
  <si>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</si>
  <si>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</si>
  <si>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</si>
  <si>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</si>
  <si>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</si>
  <si>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</si>
  <si>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</si>
  <si>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</si>
  <si>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</si>
  <si>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</si>
  <si>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</si>
  <si>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</si>
  <si>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</si>
  <si>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</si>
  <si>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</si>
  <si>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</si>
  <si>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</si>
  <si>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</si>
  <si>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</si>
  <si>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</si>
  <si>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</si>
  <si>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</si>
  <si>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</si>
  <si>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</si>
  <si>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</si>
  <si>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</si>
  <si>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</si>
  <si>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</si>
  <si>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</si>
  <si>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</si>
  <si>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</si>
  <si>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</si>
  <si>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</si>
  <si>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</si>
  <si>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</si>
  <si>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</si>
  <si>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</si>
  <si>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</si>
  <si>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</si>
  <si>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</si>
  <si>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</si>
  <si>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</si>
  <si>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</si>
  <si>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</si>
  <si>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</si>
  <si>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</si>
  <si>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</si>
  <si>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</si>
  <si>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</si>
  <si>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</si>
  <si>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</si>
  <si>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</si>
  <si>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</si>
  <si>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</si>
  <si>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</si>
  <si>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</si>
  <si>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</si>
  <si>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</si>
  <si>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</si>
  <si>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</si>
  <si>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</si>
  <si>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</si>
  <si>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</si>
  <si>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</si>
  <si>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</si>
  <si>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</si>
  <si>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</si>
  <si>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</si>
  <si>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</si>
  <si>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</si>
  <si>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</si>
  <si>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</si>
  <si>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</si>
  <si>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</si>
  <si>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</si>
  <si>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</si>
  <si>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</si>
  <si>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</si>
  <si>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</si>
  <si>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</si>
  <si>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</si>
  <si>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</si>
  <si>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</si>
  <si>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</si>
  <si>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</si>
  <si>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</si>
  <si>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</si>
  <si>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</si>
  <si>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</si>
  <si>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</si>
  <si>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</si>
  <si>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</si>
  <si>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</si>
  <si>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</si>
  <si>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</si>
  <si>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</si>
  <si>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</si>
  <si>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</si>
  <si>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</si>
  <si>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</si>
  <si>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</si>
  <si>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</si>
  <si>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</si>
  <si>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</si>
  <si>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</si>
  <si>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</si>
  <si>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</si>
  <si>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</si>
  <si>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</si>
  <si>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</si>
  <si>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</si>
  <si>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</si>
  <si>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</si>
  <si>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</si>
  <si>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</si>
  <si>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</si>
  <si>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</si>
  <si>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</si>
  <si>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</si>
  <si>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</si>
  <si>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</si>
  <si>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</si>
  <si>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</si>
  <si>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</si>
  <si>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</si>
  <si>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</si>
  <si>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</si>
  <si>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</si>
  <si>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</si>
  <si>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</si>
  <si>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</si>
  <si>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</si>
  <si>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</si>
  <si>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</si>
  <si>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</si>
  <si>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</si>
  <si>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</si>
  <si>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</si>
  <si>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</si>
  <si>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</si>
  <si>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</si>
  <si>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</si>
  <si>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</si>
  <si>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</si>
  <si>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</si>
  <si>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</si>
  <si>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</si>
  <si>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</si>
  <si>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</si>
  <si>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</si>
  <si>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</si>
  <si>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</si>
  <si>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</si>
  <si>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</si>
  <si>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</si>
  <si>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</si>
  <si>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</si>
  <si>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</si>
  <si>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</si>
  <si>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</si>
  <si>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</si>
  <si>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</si>
  <si>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</si>
  <si>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</si>
  <si>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</si>
  <si>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</si>
  <si>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</si>
  <si>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</si>
  <si>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</si>
  <si>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</si>
  <si>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</si>
  <si>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</si>
  <si>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</si>
  <si>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</si>
  <si>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</si>
  <si>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</si>
  <si>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</si>
  <si>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</si>
  <si>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</si>
  <si>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</si>
  <si>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</si>
  <si>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</si>
  <si>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</si>
  <si>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</si>
  <si>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</si>
  <si>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</si>
  <si>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</si>
  <si>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</si>
  <si>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</si>
  <si>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</si>
  <si>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</si>
  <si>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</si>
  <si>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</si>
  <si>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</si>
  <si>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</si>
  <si>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</si>
  <si>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</si>
  <si>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</si>
  <si>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</si>
  <si>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</si>
  <si>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</si>
  <si>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</si>
  <si>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</si>
  <si>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</si>
  <si>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</si>
  <si>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</si>
  <si>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</si>
  <si>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</si>
  <si>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</si>
  <si>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</si>
  <si>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</si>
  <si>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</si>
  <si>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</si>
  <si>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</si>
  <si>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</si>
  <si>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</si>
  <si>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</si>
  <si>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</si>
  <si>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</si>
  <si>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</si>
  <si>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</si>
  <si>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</si>
  <si>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</si>
  <si>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</si>
  <si>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</si>
  <si>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</si>
  <si>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</si>
  <si>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</si>
  <si>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</si>
  <si>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</si>
  <si>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</si>
  <si>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</si>
  <si>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</si>
  <si>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</si>
  <si>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</si>
  <si>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</si>
  <si>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</si>
  <si>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</si>
  <si>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</si>
  <si>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</si>
  <si>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</si>
  <si>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</si>
  <si>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</si>
  <si>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</si>
  <si>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</si>
  <si>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</si>
  <si>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</si>
  <si>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</si>
  <si>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</si>
  <si>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</si>
  <si>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</si>
  <si>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</si>
  <si>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</si>
  <si>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</si>
  <si>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</si>
  <si>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</si>
  <si>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</si>
  <si>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</si>
  <si>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</si>
  <si>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</si>
  <si>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</si>
  <si>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</si>
  <si>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</si>
  <si>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</si>
  <si>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</si>
  <si>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</si>
  <si>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</si>
  <si>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</si>
  <si>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</si>
  <si>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</si>
  <si>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</si>
  <si>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</si>
  <si>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</si>
  <si>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</si>
  <si>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</si>
  <si>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</si>
  <si>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</si>
  <si>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</si>
  <si>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</si>
  <si>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</si>
  <si>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</si>
  <si>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</si>
  <si>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</si>
  <si>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</si>
  <si>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</si>
  <si>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</si>
  <si>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</si>
  <si>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</si>
  <si>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</si>
  <si>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</si>
  <si>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</si>
  <si>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</si>
  <si>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</si>
  <si>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</si>
  <si>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</si>
  <si>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</si>
  <si>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</si>
  <si>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</si>
  <si>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</si>
  <si>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</si>
  <si>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</si>
  <si>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</si>
  <si>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</si>
  <si>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</si>
  <si>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</si>
  <si>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</si>
  <si>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</si>
  <si>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</si>
  <si>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</si>
  <si>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</si>
  <si>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</si>
  <si>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</si>
  <si>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</si>
  <si>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</si>
  <si>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</si>
  <si>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</si>
  <si>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</si>
  <si>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</si>
  <si>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</si>
  <si>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</si>
  <si>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</si>
  <si>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</si>
  <si>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</si>
  <si>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</si>
  <si>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</si>
  <si>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</si>
  <si>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</si>
  <si>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</si>
  <si>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</si>
  <si>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</si>
  <si>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</si>
  <si>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</si>
  <si>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</si>
  <si>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</si>
  <si>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</si>
  <si>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</si>
  <si>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</si>
  <si>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</si>
  <si>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</si>
  <si>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</si>
  <si>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</si>
  <si>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</si>
  <si>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</si>
  <si>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</si>
  <si>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</si>
  <si>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</si>
  <si>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</si>
  <si>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</si>
  <si>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</si>
  <si>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</si>
  <si>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</si>
  <si>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</si>
  <si>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</si>
  <si>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</si>
  <si>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</si>
  <si>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</si>
  <si>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</si>
  <si>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</si>
  <si>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</si>
  <si>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</si>
  <si>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</si>
  <si>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</si>
  <si>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</si>
  <si>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</si>
  <si>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</si>
  <si>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</si>
  <si>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</si>
  <si>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</si>
  <si>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</si>
  <si>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</si>
  <si>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</si>
  <si>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</si>
  <si>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</si>
  <si>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</si>
  <si>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</si>
  <si>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</si>
  <si>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</si>
  <si>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</si>
  <si>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</si>
  <si>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</si>
  <si>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</si>
  <si>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</si>
  <si>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</si>
  <si>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</si>
  <si>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</si>
  <si>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</si>
  <si>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</si>
  <si>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</si>
  <si>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</si>
  <si>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</si>
  <si>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</si>
  <si>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</si>
  <si>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</si>
  <si>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</si>
  <si>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</si>
  <si>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</si>
  <si>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</si>
  <si>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</si>
  <si>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</si>
  <si>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</si>
  <si>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</si>
  <si>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</si>
  <si>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</si>
  <si>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</si>
  <si>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</si>
  <si>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</si>
  <si>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</si>
  <si>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</si>
  <si>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</si>
  <si>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</si>
  <si>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</si>
  <si>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</si>
  <si>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</si>
  <si>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</si>
  <si>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</si>
  <si>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</si>
  <si>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</si>
  <si>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</si>
  <si>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</si>
  <si>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</si>
  <si>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</si>
  <si>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</si>
  <si>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</si>
  <si>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</si>
  <si>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</si>
  <si>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</si>
  <si>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</si>
  <si>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</si>
  <si>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</si>
  <si>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</si>
  <si>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</si>
  <si>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</si>
  <si>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</si>
  <si>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</si>
  <si>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</si>
  <si>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</si>
  <si>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</si>
  <si>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</si>
  <si>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</si>
  <si>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</si>
  <si>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</si>
  <si>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</si>
  <si>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</si>
  <si>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</si>
  <si>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</si>
  <si>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</si>
  <si>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</si>
  <si>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</si>
  <si>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</si>
  <si>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</si>
  <si>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</si>
  <si>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</si>
  <si>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</si>
  <si>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</si>
  <si>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</si>
  <si>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</si>
  <si>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</si>
  <si>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</si>
  <si>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</si>
  <si>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</si>
  <si>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</si>
  <si>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</si>
  <si>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</si>
  <si>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</si>
  <si>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</si>
  <si>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</si>
  <si>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</si>
  <si>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</si>
  <si>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</si>
  <si>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</si>
  <si>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</si>
  <si>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</si>
  <si>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</si>
  <si>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</si>
  <si>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</si>
  <si>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</si>
  <si>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</si>
  <si>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</si>
  <si>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</si>
  <si>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</si>
  <si>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</si>
  <si>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</si>
  <si>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</si>
  <si>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</si>
  <si>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</si>
  <si>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</si>
  <si>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</si>
  <si>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</si>
  <si>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</si>
  <si>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</si>
  <si>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</si>
  <si>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</si>
  <si>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</si>
  <si>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</si>
  <si>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</si>
  <si>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</si>
  <si>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</si>
  <si>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</si>
  <si>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</si>
  <si>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</si>
  <si>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</si>
  <si>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</si>
  <si>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</si>
  <si>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</si>
  <si>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</si>
  <si>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</si>
  <si>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</si>
  <si>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</si>
  <si>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</si>
  <si>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</si>
  <si>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</si>
  <si>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</si>
  <si>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</si>
  <si>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</si>
  <si>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</si>
  <si>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</si>
  <si>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</si>
  <si>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</si>
  <si>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</si>
  <si>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</si>
  <si>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</si>
  <si>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</si>
  <si>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</si>
  <si>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</si>
  <si>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</si>
  <si>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</si>
  <si>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</si>
  <si>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</si>
  <si>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</si>
  <si>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</si>
  <si>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</si>
  <si>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</si>
  <si>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</si>
  <si>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</si>
  <si>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</si>
  <si>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</si>
  <si>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</si>
  <si>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</si>
  <si>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</si>
  <si>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</si>
  <si>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</si>
  <si>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</si>
  <si>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</si>
  <si>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</si>
  <si>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</si>
  <si>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</si>
  <si>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</si>
  <si>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</si>
  <si>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</si>
  <si>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</si>
  <si>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</si>
  <si>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</si>
  <si>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</si>
  <si>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</si>
  <si>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</si>
  <si>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</si>
  <si>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</si>
  <si>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</si>
  <si>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</si>
  <si>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</si>
  <si>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</si>
  <si>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</si>
  <si>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</si>
  <si>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</si>
  <si>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</si>
  <si>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</si>
  <si>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</si>
  <si>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</si>
  <si>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</si>
  <si>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</si>
  <si>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</si>
  <si>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</si>
  <si>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</si>
  <si>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</si>
  <si>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</si>
  <si>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</si>
  <si>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</si>
  <si>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</si>
  <si>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</si>
  <si>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</si>
  <si>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</si>
  <si>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</si>
  <si>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</si>
  <si>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</si>
  <si>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</si>
  <si>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</si>
  <si>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</si>
  <si>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</si>
  <si>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</si>
  <si>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</si>
  <si>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</si>
  <si>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</si>
  <si>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</si>
  <si>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</si>
  <si>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</si>
  <si>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</si>
  <si>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</si>
  <si>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</si>
  <si>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</si>
  <si>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</si>
  <si>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</si>
  <si>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</si>
  <si>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</si>
  <si>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</si>
  <si>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</si>
  <si>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</si>
  <si>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</si>
  <si>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</si>
  <si>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</si>
  <si>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</si>
  <si>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</si>
  <si>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</si>
  <si>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</si>
  <si>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</si>
  <si>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</si>
  <si>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</si>
  <si>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</si>
  <si>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</si>
  <si>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</si>
  <si>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</si>
  <si>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</si>
  <si>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</si>
  <si>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</si>
  <si>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</si>
  <si>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</si>
  <si>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</si>
  <si>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</si>
  <si>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</si>
  <si>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</si>
  <si>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</si>
  <si>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</si>
  <si>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</si>
  <si>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</si>
  <si>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</si>
  <si>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</si>
  <si>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</si>
  <si>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</si>
  <si>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</si>
  <si>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</si>
  <si>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</si>
  <si>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</si>
  <si>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</si>
  <si>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</si>
  <si>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</si>
  <si>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</si>
  <si>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</si>
  <si>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</si>
  <si>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</si>
  <si>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</si>
  <si>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</si>
  <si>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</si>
  <si>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</si>
  <si>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</si>
  <si>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</si>
  <si>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</si>
  <si>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</si>
  <si>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</si>
  <si>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</si>
  <si>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</si>
  <si>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</si>
  <si>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</si>
  <si>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</si>
  <si>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</si>
  <si>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</si>
  <si>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</si>
  <si>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</si>
  <si>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</si>
  <si>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</si>
  <si>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</si>
  <si>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</si>
  <si>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</si>
  <si>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</si>
  <si>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</si>
  <si>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</si>
  <si>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</si>
  <si>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</si>
  <si>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</si>
  <si>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</si>
  <si>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</si>
  <si>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</si>
  <si>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</si>
  <si>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</si>
  <si>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</si>
  <si>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</si>
  <si>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</si>
  <si>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</si>
  <si>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</si>
  <si>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</si>
  <si>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</si>
  <si>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</si>
  <si>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</si>
  <si>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</si>
  <si>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</si>
  <si>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</si>
  <si>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</si>
  <si>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</si>
  <si>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</si>
  <si>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</si>
  <si>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</si>
  <si>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</si>
  <si>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</si>
  <si>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</si>
  <si>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</si>
  <si>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</si>
  <si>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</si>
  <si>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</si>
  <si>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</si>
  <si>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</si>
  <si>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</si>
  <si>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</si>
  <si>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</si>
  <si>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</si>
  <si>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</si>
  <si>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</si>
  <si>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</si>
  <si>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</si>
  <si>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</si>
  <si>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</si>
  <si>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</si>
  <si>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</si>
  <si>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</si>
  <si>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</si>
  <si>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</si>
  <si>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</si>
  <si>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</si>
  <si>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</si>
  <si>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</si>
  <si>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</si>
  <si>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</si>
  <si>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</si>
  <si>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</si>
  <si>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</si>
  <si>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</si>
  <si>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</si>
  <si>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</si>
  <si>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</si>
  <si>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</si>
  <si>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</si>
  <si>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</si>
  <si>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</si>
  <si>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</si>
  <si>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</si>
  <si>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</si>
  <si>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</si>
  <si>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</si>
  <si>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</si>
  <si>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</si>
  <si>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</si>
  <si>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</si>
  <si>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</si>
  <si>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</si>
  <si>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</si>
  <si>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</si>
  <si>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</si>
  <si>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</si>
  <si>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</si>
  <si>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</si>
  <si>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</si>
  <si>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</si>
  <si>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</si>
  <si>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</si>
  <si>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</si>
  <si>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</si>
  <si>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</si>
  <si>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</si>
  <si>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</si>
  <si>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</si>
  <si>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</si>
  <si>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</si>
  <si>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</si>
  <si>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</si>
  <si>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</si>
  <si>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</si>
  <si>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</si>
  <si>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</si>
  <si>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</si>
  <si>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</si>
  <si>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</si>
  <si>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</si>
  <si>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</si>
  <si>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</si>
  <si>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</si>
  <si>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</si>
  <si>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</si>
  <si>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</si>
  <si>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</si>
  <si>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</si>
  <si>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</si>
  <si>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</si>
  <si>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</si>
  <si>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</si>
  <si>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</si>
  <si>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</si>
  <si>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</si>
  <si>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</si>
  <si>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</si>
  <si>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</si>
  <si>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</si>
  <si>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</si>
  <si>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</si>
  <si>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</si>
  <si>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</si>
  <si>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</si>
  <si>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</si>
  <si>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</si>
  <si>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</si>
  <si>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</si>
  <si>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</si>
  <si>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</si>
  <si>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</si>
  <si>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</si>
  <si>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</si>
  <si>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</si>
  <si>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</si>
  <si>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</si>
  <si>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</si>
  <si>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</si>
  <si>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</si>
  <si>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</si>
  <si>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</si>
  <si>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</si>
  <si>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</si>
  <si>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</si>
  <si>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</si>
  <si>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</si>
  <si>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</si>
  <si>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</si>
  <si>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</si>
  <si>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</si>
  <si>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</si>
  <si>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</si>
  <si>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</si>
  <si>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</si>
  <si>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</si>
  <si>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</si>
  <si>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</si>
  <si>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</si>
  <si>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</si>
  <si>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</si>
  <si>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</si>
  <si>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</si>
  <si>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</si>
  <si>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</si>
  <si>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</si>
  <si>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</si>
  <si>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</si>
  <si>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</si>
  <si>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</si>
  <si>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</si>
  <si>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</si>
  <si>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</si>
  <si>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</si>
  <si>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</si>
  <si>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</si>
  <si>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</si>
  <si>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</si>
  <si>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</si>
  <si>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</si>
  <si>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</si>
  <si>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</si>
  <si>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</si>
  <si>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</si>
  <si>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</si>
  <si>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</si>
  <si>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</si>
  <si>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</si>
  <si>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</si>
  <si>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</si>
  <si>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</si>
  <si>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</si>
  <si>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</si>
  <si>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</si>
  <si>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</si>
  <si>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</si>
  <si>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</si>
  <si>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</si>
  <si>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</si>
  <si>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</si>
  <si>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</si>
  <si>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</si>
  <si>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</si>
  <si>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</si>
  <si>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</si>
  <si>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</si>
  <si>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</si>
  <si>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</si>
  <si>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</si>
  <si>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</si>
  <si>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</si>
  <si>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</si>
  <si>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</si>
  <si>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</si>
  <si>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</si>
  <si>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</si>
  <si>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</si>
  <si>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</si>
  <si>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</si>
  <si>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</si>
  <si>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</si>
  <si>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</si>
  <si>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</si>
  <si>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</si>
  <si>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</si>
  <si>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</si>
  <si>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</si>
  <si>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</si>
  <si>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</si>
  <si>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</si>
  <si>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</si>
  <si>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</si>
  <si>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</si>
  <si>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</si>
  <si>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</si>
  <si>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</si>
  <si>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</si>
  <si>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</si>
  <si>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</si>
  <si>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</si>
  <si>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</si>
  <si>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</si>
  <si>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</si>
  <si>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</si>
  <si>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</si>
  <si>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</si>
  <si>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</si>
  <si>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</si>
  <si>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</si>
  <si>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</si>
  <si>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</si>
  <si>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</si>
  <si>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</si>
  <si>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</si>
  <si>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</si>
  <si>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</si>
  <si>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</si>
  <si>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</si>
  <si>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</si>
  <si>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</si>
  <si>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</si>
  <si>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</si>
  <si>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</si>
  <si>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</si>
  <si>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</si>
  <si>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</si>
  <si>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</si>
  <si>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</si>
  <si>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</si>
  <si>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</si>
  <si>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</si>
  <si>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</si>
  <si>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</si>
  <si>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</si>
  <si>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</si>
  <si>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</si>
  <si>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</si>
  <si>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</si>
  <si>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</si>
  <si>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</si>
  <si>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</si>
  <si>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</si>
  <si>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</si>
  <si>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</si>
  <si>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</si>
  <si>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</si>
  <si>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</si>
  <si>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</si>
  <si>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</si>
  <si>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</si>
  <si>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</si>
  <si>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</si>
  <si>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</si>
  <si>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</si>
  <si>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</si>
  <si>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</si>
  <si>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</si>
  <si>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</si>
  <si>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</si>
  <si>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</si>
  <si>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</si>
  <si>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</si>
  <si>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</si>
  <si>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</si>
  <si>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</si>
  <si>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</si>
  <si>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</si>
  <si>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</si>
  <si>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</si>
  <si>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</si>
  <si>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</si>
  <si>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</si>
  <si>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</si>
  <si>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</si>
  <si>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</si>
  <si>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</si>
  <si>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</si>
  <si>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</si>
  <si>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</si>
  <si>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</si>
  <si>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</si>
  <si>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</si>
  <si>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</si>
  <si>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</si>
  <si>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</si>
  <si>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</si>
  <si>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</si>
  <si>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</si>
  <si>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</si>
  <si>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</si>
  <si>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</si>
  <si>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</si>
  <si>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</si>
  <si>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</si>
  <si>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</si>
  <si>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</si>
  <si>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</si>
  <si>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</si>
  <si>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</si>
  <si>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</si>
  <si>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</si>
  <si>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</si>
  <si>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</si>
  <si>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</si>
  <si>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</si>
  <si>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</si>
  <si>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</si>
  <si>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</si>
  <si>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</si>
  <si>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</si>
  <si>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</si>
  <si>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</si>
  <si>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</si>
  <si>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</si>
  <si>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</si>
  <si>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</si>
  <si>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</si>
  <si>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</si>
  <si>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</si>
  <si>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</si>
  <si>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</si>
  <si>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</si>
  <si>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</si>
  <si>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</si>
  <si>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</si>
  <si>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</si>
  <si>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</si>
  <si>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</si>
  <si>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</si>
  <si>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</si>
  <si>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</si>
  <si>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</si>
  <si>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</si>
  <si>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</si>
  <si>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</si>
  <si>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</si>
  <si>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</si>
  <si>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</si>
  <si>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</si>
  <si>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</si>
  <si>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</si>
  <si>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</si>
  <si>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</si>
  <si>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</si>
  <si>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</si>
  <si>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</si>
  <si>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</si>
  <si>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</si>
  <si>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</si>
  <si>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</si>
  <si>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</si>
  <si>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</si>
  <si>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</si>
  <si>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</si>
  <si>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</si>
  <si>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</si>
  <si>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</si>
  <si>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</si>
  <si>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</si>
  <si>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</si>
  <si>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</si>
  <si>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</si>
  <si>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</si>
  <si>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</si>
  <si>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</si>
  <si>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</si>
  <si>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</si>
  <si>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</si>
  <si>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</si>
  <si>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</si>
  <si>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</si>
  <si>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</si>
  <si>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</si>
  <si>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</si>
  <si>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</si>
  <si>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</si>
  <si>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</si>
  <si>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</si>
  <si>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</si>
  <si>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</si>
  <si>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</si>
  <si>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</si>
  <si>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</si>
  <si>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</si>
  <si>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</si>
  <si>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</si>
  <si>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</si>
  <si>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</si>
  <si>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</si>
  <si>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</si>
  <si>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</si>
  <si>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</si>
  <si>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</si>
  <si>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</si>
  <si>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</si>
  <si>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</si>
  <si>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</si>
  <si>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</si>
  <si>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</si>
  <si>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</si>
  <si>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</si>
  <si>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</si>
  <si>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</si>
  <si>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</si>
  <si>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</si>
  <si>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</si>
  <si>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</si>
  <si>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</si>
  <si>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</si>
  <si>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</si>
  <si>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</si>
  <si>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</si>
  <si>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</si>
  <si>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</si>
  <si>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</si>
  <si>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</si>
  <si>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</si>
  <si>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</si>
  <si>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</si>
  <si>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</si>
  <si>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</si>
  <si>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</si>
  <si>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</si>
  <si>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</si>
  <si>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</si>
  <si>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</si>
  <si>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</si>
  <si>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</si>
  <si>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</si>
  <si>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</si>
  <si>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</si>
  <si>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</si>
  <si>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</si>
  <si>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</si>
  <si>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</si>
  <si>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</si>
  <si>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</si>
  <si>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</si>
  <si>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</si>
  <si>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</si>
  <si>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</si>
  <si>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</si>
  <si>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</si>
  <si>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</si>
  <si>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</si>
  <si>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</si>
  <si>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</si>
  <si>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</si>
  <si>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</si>
  <si>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</si>
  <si>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</si>
  <si>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</si>
  <si>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</si>
  <si>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</si>
  <si>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</si>
  <si>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</si>
  <si>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</si>
  <si>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</si>
  <si>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</si>
  <si>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</si>
  <si>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</si>
  <si>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</si>
  <si>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</si>
  <si>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</si>
  <si>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</si>
  <si>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</si>
  <si>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</si>
  <si>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</si>
  <si>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</si>
  <si>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</si>
  <si>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</si>
  <si>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</si>
  <si>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</si>
  <si>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</si>
  <si>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</si>
  <si>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</si>
  <si>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</si>
  <si>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</si>
  <si>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</si>
  <si>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</si>
  <si>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</si>
  <si>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</si>
  <si>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</si>
  <si>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</si>
  <si>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</si>
  <si>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</si>
  <si>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</si>
  <si>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</si>
  <si>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</si>
  <si>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</si>
  <si>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</si>
  <si>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</si>
  <si>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</si>
  <si>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</si>
  <si>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</si>
  <si>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</si>
  <si>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</si>
  <si>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</si>
  <si>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</si>
  <si>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</si>
  <si>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</si>
  <si>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</si>
  <si>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</si>
  <si>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</si>
  <si>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</si>
  <si>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</si>
  <si>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</si>
  <si>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</si>
  <si>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</si>
  <si>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</si>
  <si>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</si>
  <si>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</si>
  <si>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</si>
  <si>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</si>
  <si>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</si>
  <si>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</si>
  <si>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</si>
  <si>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</si>
  <si>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</si>
  <si>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</si>
  <si>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</si>
  <si>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</si>
  <si>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</si>
  <si>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</si>
  <si>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</si>
  <si>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</si>
  <si>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</si>
  <si>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</si>
  <si>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</si>
  <si>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</si>
  <si>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</si>
  <si>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</si>
  <si>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</si>
  <si>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</si>
  <si>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</si>
  <si>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</si>
  <si>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</si>
  <si>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</si>
  <si>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</si>
  <si>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</si>
  <si>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</si>
  <si>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</si>
  <si>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</si>
  <si>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</si>
  <si>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</si>
  <si>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</si>
  <si>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</si>
  <si>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</si>
  <si>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</si>
  <si>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</si>
  <si>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</si>
  <si>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</si>
  <si>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</si>
  <si>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</si>
  <si>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</si>
  <si>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</si>
  <si>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</si>
  <si>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</si>
  <si>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</si>
  <si>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</si>
  <si>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</si>
  <si>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</si>
  <si>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</si>
  <si>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</si>
  <si>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</si>
  <si>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</si>
  <si>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</si>
  <si>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</si>
  <si>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</si>
  <si>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</si>
  <si>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</si>
  <si>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</si>
  <si>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</si>
  <si>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</si>
  <si>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</si>
  <si>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</si>
  <si>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</si>
  <si>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</si>
  <si>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</si>
  <si>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</si>
  <si>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</si>
  <si>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</si>
  <si>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</si>
  <si>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</si>
  <si>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</si>
  <si>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</si>
  <si>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</si>
  <si>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</si>
  <si>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</si>
  <si>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</si>
  <si>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</si>
  <si>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</si>
  <si>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</si>
  <si>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</si>
  <si>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</si>
  <si>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</si>
  <si>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</si>
  <si>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</si>
  <si>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</si>
  <si>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</si>
  <si>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</si>
  <si>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</si>
  <si>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</si>
  <si>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</si>
  <si>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</si>
  <si>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</si>
  <si>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</si>
  <si>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</si>
  <si>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</si>
  <si>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</si>
  <si>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</si>
  <si>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</si>
  <si>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</si>
  <si>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</si>
  <si>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</si>
  <si>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</si>
  <si>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</si>
  <si>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</si>
  <si>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</si>
  <si>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</si>
  <si>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</si>
  <si>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</si>
  <si>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</si>
  <si>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</si>
  <si>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</si>
  <si>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</si>
  <si>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</si>
  <si>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</si>
  <si>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</si>
  <si>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</si>
  <si>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</si>
  <si>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</si>
  <si>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</si>
  <si>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</si>
  <si>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</si>
  <si>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</si>
  <si>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</si>
  <si>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</si>
  <si>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</si>
  <si>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</si>
  <si>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</si>
  <si>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</si>
  <si>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</si>
  <si>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</si>
  <si>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</si>
  <si>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</si>
  <si>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</si>
  <si>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</si>
  <si>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</si>
  <si>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</si>
  <si>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</si>
  <si>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</si>
  <si>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</si>
  <si>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</si>
  <si>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</si>
  <si>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</si>
  <si>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</si>
  <si>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</si>
  <si>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</si>
  <si>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</si>
  <si>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</si>
  <si>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</si>
  <si>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</si>
  <si>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</si>
  <si>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</si>
  <si>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</si>
  <si>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</si>
  <si>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</si>
  <si>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</si>
  <si>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</si>
  <si>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</si>
  <si>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</si>
  <si>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</si>
  <si>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</si>
  <si>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</si>
  <si>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</si>
  <si>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</si>
  <si>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</si>
  <si>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</si>
  <si>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</si>
  <si>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</si>
  <si>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</si>
  <si>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</si>
  <si>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</si>
  <si>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</si>
  <si>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</si>
  <si>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</si>
  <si>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</si>
  <si>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</si>
  <si>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</si>
  <si>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</si>
  <si>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</si>
  <si>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</si>
  <si>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</si>
  <si>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</si>
  <si>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</si>
  <si>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</si>
  <si>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</si>
  <si>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</si>
  <si>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</si>
  <si>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</si>
  <si>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</si>
  <si>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</si>
  <si>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</si>
  <si>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</si>
  <si>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</si>
  <si>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</si>
  <si>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</si>
  <si>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</si>
  <si>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</si>
  <si>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</si>
  <si>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</si>
  <si>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</si>
  <si>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</si>
  <si>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</si>
  <si>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</si>
  <si>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</si>
  <si>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</si>
  <si>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</si>
  <si>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</si>
  <si>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</si>
  <si>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</si>
  <si>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</si>
  <si>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</si>
  <si>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</si>
  <si>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</si>
  <si>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</si>
  <si>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</si>
  <si>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</si>
  <si>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</si>
  <si>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</si>
  <si>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</si>
  <si>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</si>
  <si>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</si>
  <si>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</si>
  <si>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</si>
  <si>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</si>
  <si>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</si>
  <si>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</si>
  <si>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</si>
  <si>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</si>
  <si>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</si>
  <si>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</si>
  <si>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</si>
  <si>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</si>
  <si>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</si>
  <si>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</si>
  <si>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</si>
  <si>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</si>
  <si>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</si>
  <si>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</si>
  <si>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</si>
  <si>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</si>
  <si>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</si>
  <si>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</si>
  <si>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</si>
  <si>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</si>
  <si>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</si>
  <si>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</si>
  <si>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</si>
  <si>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</si>
  <si>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</si>
  <si>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</si>
  <si>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</si>
  <si>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</si>
  <si>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</si>
  <si>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</si>
  <si>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</si>
  <si>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</si>
  <si>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</si>
  <si>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</si>
  <si>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</si>
  <si>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</si>
  <si>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</si>
  <si>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</si>
  <si>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</si>
  <si>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</si>
  <si>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</si>
  <si>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</si>
  <si>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</si>
  <si>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</si>
  <si>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</si>
  <si>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</si>
  <si>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</si>
  <si>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</si>
  <si>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</si>
  <si>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</si>
  <si>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</si>
  <si>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</si>
  <si>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</si>
  <si>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</si>
  <si>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</si>
  <si>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</si>
  <si>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</si>
  <si>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</si>
  <si>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</si>
  <si>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</si>
  <si>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</si>
  <si>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</si>
  <si>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</si>
  <si>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</si>
  <si>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</si>
  <si>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</si>
  <si>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</si>
  <si>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</si>
  <si>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</si>
  <si>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</si>
  <si>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</si>
  <si>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</si>
  <si>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</si>
  <si>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</si>
  <si>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</si>
  <si>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</si>
  <si>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</si>
  <si>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</si>
  <si>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</si>
  <si>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</si>
  <si>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</si>
  <si>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</si>
  <si>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</si>
  <si>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</si>
  <si>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</si>
  <si>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</si>
  <si>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</si>
  <si>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</si>
  <si>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</si>
  <si>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</si>
  <si>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</si>
  <si>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</si>
  <si>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</si>
  <si>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</si>
  <si>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</si>
  <si>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</si>
  <si>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</si>
  <si>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</si>
  <si>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</si>
  <si>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</si>
  <si>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</si>
  <si>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</si>
  <si>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</si>
  <si>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</si>
  <si>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</si>
  <si>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</si>
  <si>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</si>
  <si>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</si>
  <si>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</si>
  <si>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</si>
  <si>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</si>
  <si>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</si>
  <si>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</si>
  <si>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</si>
  <si>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</si>
  <si>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</si>
  <si>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</si>
  <si>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</si>
  <si>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</si>
  <si>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</si>
  <si>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</si>
  <si>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</si>
  <si>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</si>
  <si>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</si>
  <si>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</si>
  <si>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</si>
  <si>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</si>
  <si>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</si>
  <si>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</si>
  <si>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</si>
  <si>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</si>
  <si>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</si>
  <si>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</si>
  <si>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</si>
  <si>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</si>
  <si>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</si>
  <si>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</si>
  <si>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</si>
  <si>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</si>
  <si>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</si>
  <si>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</si>
  <si>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</si>
  <si>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</si>
  <si>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</si>
  <si>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</si>
  <si>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</si>
  <si>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</si>
  <si>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</si>
  <si>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</si>
  <si>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</si>
  <si>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</si>
  <si>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</si>
  <si>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</si>
  <si>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</si>
  <si>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</si>
  <si>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</si>
  <si>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</si>
  <si>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</si>
  <si>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</si>
  <si>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</si>
  <si>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</si>
  <si>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</si>
  <si>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</si>
  <si>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</si>
  <si>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</si>
  <si>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</si>
  <si>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</si>
  <si>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</si>
  <si>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</si>
  <si>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</si>
  <si>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</si>
  <si>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</si>
  <si>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</si>
  <si>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</si>
  <si>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</si>
  <si>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</si>
  <si>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</si>
  <si>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</si>
  <si>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</si>
  <si>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</si>
  <si>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</si>
  <si>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</si>
  <si>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</si>
  <si>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</si>
  <si>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</si>
  <si>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</si>
  <si>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</si>
  <si>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</si>
  <si>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</si>
  <si>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</si>
  <si>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</si>
  <si>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</si>
  <si>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</si>
  <si>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</si>
  <si>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</si>
  <si>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</si>
  <si>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</si>
  <si>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</si>
  <si>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</si>
  <si>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</si>
  <si>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</si>
  <si>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</si>
  <si>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</si>
  <si>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</si>
  <si>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</si>
  <si>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</si>
  <si>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</si>
  <si>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</si>
  <si>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</si>
  <si>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</si>
  <si>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</si>
  <si>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</si>
  <si>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</si>
  <si>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</si>
  <si>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</si>
  <si>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</si>
  <si>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</si>
  <si>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</si>
  <si>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</si>
  <si>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</si>
  <si>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</si>
  <si>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</si>
  <si>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</si>
  <si>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</si>
  <si>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</si>
  <si>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</si>
  <si>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</si>
  <si>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</si>
  <si>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</si>
  <si>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</si>
  <si>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</si>
  <si>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</si>
  <si>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</si>
  <si>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</si>
  <si>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</si>
  <si>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</si>
  <si>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</si>
  <si>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</si>
  <si>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</si>
  <si>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</si>
  <si>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</si>
  <si>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</si>
  <si>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</si>
  <si>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</si>
  <si>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</si>
  <si>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</si>
  <si>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</si>
  <si>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</si>
  <si>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</si>
  <si>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</si>
  <si>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</si>
  <si>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</si>
  <si>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</si>
  <si>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</si>
  <si>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</si>
  <si>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</si>
  <si>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</si>
  <si>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</si>
  <si>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</si>
  <si>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</si>
  <si>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</si>
  <si>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</si>
  <si>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</si>
  <si>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</si>
  <si>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</si>
  <si>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</si>
  <si>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</si>
  <si>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</si>
  <si>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</si>
  <si>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</si>
  <si>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</si>
  <si>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</si>
  <si>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</si>
  <si>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</si>
  <si>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</si>
  <si>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</si>
  <si>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</si>
  <si>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</si>
  <si>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</si>
  <si>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</si>
  <si>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</si>
  <si>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</si>
  <si>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</si>
  <si>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</si>
  <si>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</si>
  <si>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</si>
  <si>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</si>
  <si>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</si>
  <si>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</si>
  <si>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</si>
  <si>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</si>
  <si>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</si>
  <si>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</si>
  <si>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</si>
  <si>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</si>
  <si>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</si>
  <si>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</si>
  <si>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</si>
  <si>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</si>
  <si>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</si>
  <si>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</si>
  <si>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</si>
  <si>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</si>
  <si>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</si>
  <si>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</si>
  <si>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</si>
  <si>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</si>
  <si>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</si>
  <si>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</si>
  <si>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</si>
  <si>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</si>
  <si>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</si>
  <si>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</si>
  <si>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</si>
  <si>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</si>
  <si>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</si>
  <si>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</si>
  <si>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</si>
  <si>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</si>
  <si>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</si>
  <si>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</si>
  <si>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</si>
  <si>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</si>
  <si>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</si>
  <si>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</si>
  <si>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</si>
  <si>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</si>
  <si>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</si>
  <si>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</si>
  <si>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</si>
  <si>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</si>
  <si>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</si>
  <si>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</si>
  <si>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</si>
  <si>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</si>
  <si>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</si>
  <si>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</si>
  <si>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</si>
  <si>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</si>
  <si>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</si>
  <si>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</si>
  <si>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</si>
  <si>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</si>
  <si>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</si>
  <si>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</si>
  <si>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</si>
  <si>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</si>
  <si>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</si>
  <si>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</si>
  <si>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</si>
  <si>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</si>
  <si>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</si>
  <si>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</si>
  <si>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</si>
  <si>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</si>
  <si>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</si>
  <si>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</si>
  <si>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</si>
  <si>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</si>
  <si>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</si>
  <si>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</si>
  <si>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</si>
  <si>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</si>
  <si>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</si>
  <si>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</si>
  <si>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</si>
  <si>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</si>
  <si>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</si>
  <si>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</si>
  <si>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</si>
  <si>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</si>
  <si>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</si>
  <si>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</si>
  <si>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</si>
  <si>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</si>
  <si>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</si>
  <si>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</si>
  <si>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</si>
  <si>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</si>
  <si>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</si>
  <si>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</si>
  <si>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</si>
  <si>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</si>
  <si>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</si>
  <si>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</si>
  <si>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</si>
  <si>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</si>
  <si>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</si>
  <si>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</si>
  <si>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</si>
  <si>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</si>
  <si>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</si>
  <si>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</si>
  <si>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</si>
  <si>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</si>
  <si>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</si>
  <si>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</si>
  <si>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</si>
  <si>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</si>
  <si>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</si>
  <si>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</si>
  <si>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</si>
  <si>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</si>
  <si>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</si>
  <si>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</si>
  <si>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</si>
  <si>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</si>
  <si>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</si>
  <si>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</si>
  <si>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</si>
  <si>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</si>
  <si>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</si>
  <si>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</si>
  <si>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</si>
  <si>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</si>
  <si>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</si>
  <si>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</si>
  <si>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</si>
  <si>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</si>
  <si>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</si>
  <si>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</si>
  <si>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</si>
  <si>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</si>
  <si>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</si>
  <si>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</si>
  <si>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</si>
  <si>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</si>
  <si>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</si>
  <si>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</si>
  <si>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</si>
  <si>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</si>
  <si>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</si>
  <si>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</si>
  <si>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</si>
  <si>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</si>
  <si>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</si>
  <si>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</si>
  <si>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</si>
  <si>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</si>
  <si>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</si>
  <si>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</si>
  <si>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</si>
  <si>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</si>
  <si>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</si>
  <si>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</si>
  <si>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</si>
  <si>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</si>
  <si>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</si>
  <si>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</si>
  <si>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</si>
  <si>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</si>
  <si>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</si>
  <si>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</si>
  <si>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</si>
  <si>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</si>
  <si>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</si>
  <si>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</si>
  <si>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</si>
  <si>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</si>
  <si>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</si>
  <si>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</si>
  <si>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</si>
  <si>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</si>
  <si>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</si>
  <si>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</si>
  <si>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</si>
  <si>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</si>
  <si>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</si>
  <si>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</si>
  <si>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</si>
  <si>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</si>
  <si>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</si>
  <si>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</si>
  <si>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</si>
  <si>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</si>
  <si>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</si>
  <si>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</si>
  <si>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</si>
  <si>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</si>
  <si>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</si>
  <si>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</si>
  <si>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</si>
  <si>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</si>
  <si>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</si>
  <si>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</si>
  <si>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</si>
  <si>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</si>
  <si>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</si>
  <si>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</si>
  <si>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</si>
  <si>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</si>
  <si>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</si>
  <si>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</si>
  <si>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</si>
  <si>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</si>
  <si>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</si>
  <si>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</si>
  <si>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</si>
  <si>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</si>
  <si>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</si>
  <si>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</si>
  <si>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</si>
  <si>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</si>
  <si>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</si>
  <si>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</si>
  <si>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</si>
  <si>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</si>
  <si>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</si>
  <si>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</si>
  <si>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</si>
  <si>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</si>
  <si>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</si>
  <si>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</si>
  <si>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</si>
  <si>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</si>
  <si>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</si>
  <si>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</si>
  <si>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</si>
  <si>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</si>
  <si>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</si>
  <si>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</si>
  <si>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</si>
  <si>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</si>
  <si>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</si>
  <si>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</si>
  <si>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</si>
  <si>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</si>
  <si>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</si>
  <si>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</si>
  <si>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</si>
  <si>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</si>
  <si>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</si>
  <si>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</si>
  <si>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</si>
  <si>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</si>
  <si>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</si>
  <si>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</si>
  <si>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</si>
  <si>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</si>
  <si>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</si>
  <si>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</si>
  <si>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</si>
  <si>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</si>
  <si>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</si>
  <si>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</si>
  <si>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</si>
  <si>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</si>
  <si>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</si>
  <si>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</si>
  <si>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</si>
  <si>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</si>
  <si>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</si>
  <si>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</si>
  <si>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</si>
  <si>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</si>
  <si>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</si>
  <si>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</si>
  <si>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</si>
  <si>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</si>
  <si>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</si>
  <si>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</si>
  <si>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</si>
  <si>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</si>
  <si>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</si>
  <si>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</si>
  <si>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</si>
  <si>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</si>
  <si>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</si>
  <si>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</si>
  <si>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</si>
  <si>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</si>
  <si>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</si>
  <si>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</si>
  <si>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</si>
  <si>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</si>
  <si>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</si>
  <si>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</si>
  <si>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</si>
  <si>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</si>
  <si>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</si>
  <si>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</si>
  <si>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</si>
  <si>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</si>
  <si>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</si>
  <si>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</si>
  <si>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</si>
  <si>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</si>
  <si>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</si>
  <si>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</si>
  <si>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</si>
  <si>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</si>
  <si>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</si>
  <si>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</si>
  <si>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</si>
  <si>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</si>
  <si>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</si>
  <si>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</si>
  <si>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</si>
  <si>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</si>
  <si>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</si>
  <si>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</si>
  <si>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</si>
  <si>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</si>
  <si>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</si>
  <si>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</si>
  <si>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</si>
  <si>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</si>
  <si>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</si>
  <si>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</si>
  <si>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</si>
  <si>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</si>
  <si>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</si>
  <si>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</si>
  <si>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</si>
  <si>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</si>
  <si>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</si>
  <si>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</si>
  <si>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</si>
  <si>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</si>
  <si>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</si>
  <si>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</si>
  <si>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</si>
  <si>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</si>
  <si>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</si>
  <si>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</si>
  <si>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</si>
  <si>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</si>
  <si>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</si>
  <si>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</si>
  <si>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</si>
  <si>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</si>
  <si>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</si>
  <si>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</si>
  <si>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</si>
  <si>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</si>
  <si>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</si>
  <si>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</si>
  <si>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</si>
  <si>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</si>
  <si>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</si>
  <si>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</si>
  <si>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</si>
  <si>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</si>
  <si>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</si>
  <si>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</si>
  <si>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</si>
  <si>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</si>
  <si>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</si>
  <si>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</si>
  <si>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</si>
  <si>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</si>
  <si>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</si>
  <si>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</si>
  <si>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</si>
  <si>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</si>
  <si>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</si>
  <si>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</si>
  <si>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</si>
  <si>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</si>
  <si>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</si>
  <si>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</si>
  <si>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</si>
  <si>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</si>
  <si>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</si>
  <si>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</si>
  <si>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</si>
  <si>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</si>
  <si>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</si>
  <si>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</si>
  <si>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</si>
  <si>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</si>
  <si>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</si>
  <si>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</si>
  <si>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</si>
  <si>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</si>
  <si>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</si>
  <si>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</si>
  <si>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</si>
  <si>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</si>
  <si>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</si>
  <si>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</si>
  <si>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</si>
  <si>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</si>
  <si>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</si>
  <si>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</si>
  <si>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</si>
  <si>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</si>
  <si>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</si>
  <si>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</si>
  <si>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</si>
  <si>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</si>
  <si>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</si>
  <si>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</si>
  <si>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</si>
  <si>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</si>
  <si>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</si>
  <si>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</si>
  <si>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</si>
  <si>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</si>
  <si>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</si>
  <si>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</si>
  <si>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</si>
  <si>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</si>
  <si>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</si>
  <si>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</si>
  <si>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</si>
  <si>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</si>
  <si>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</si>
  <si>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</si>
  <si>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</si>
  <si>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</si>
  <si>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</si>
  <si>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</si>
  <si>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</si>
  <si>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</si>
  <si>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</si>
  <si>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</si>
  <si>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</si>
  <si>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</si>
  <si>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</si>
  <si>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</si>
  <si>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</si>
  <si>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</si>
  <si>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</si>
  <si>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</si>
  <si>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</si>
  <si>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</si>
  <si>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</si>
  <si>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</si>
  <si>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</si>
  <si>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</si>
  <si>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</si>
  <si>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</si>
  <si>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</si>
  <si>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</si>
  <si>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</si>
  <si>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</si>
  <si>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</si>
  <si>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</si>
  <si>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</si>
  <si>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</si>
  <si>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</si>
  <si>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</si>
  <si>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</si>
  <si>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</si>
  <si>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</si>
  <si>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</si>
  <si>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</si>
  <si>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</si>
  <si>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</si>
  <si>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</si>
  <si>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</si>
  <si>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</si>
  <si>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</si>
  <si>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</si>
  <si>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</si>
  <si>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</si>
  <si>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</si>
  <si>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</si>
  <si>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</si>
  <si>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</si>
  <si>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</si>
  <si>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</si>
  <si>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</si>
  <si>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</si>
  <si>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</si>
  <si>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</si>
  <si>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</si>
  <si>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</si>
  <si>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</si>
  <si>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</si>
  <si>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</si>
  <si>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</si>
  <si>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</si>
  <si>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</si>
  <si>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</si>
  <si>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</si>
  <si>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</si>
  <si>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</si>
  <si>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</si>
  <si>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</si>
  <si>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</si>
  <si>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</si>
  <si>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</si>
  <si>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</si>
  <si>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</si>
  <si>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</si>
  <si>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</si>
  <si>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</si>
  <si>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</si>
  <si>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</si>
  <si>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</si>
  <si>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</si>
  <si>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</si>
  <si>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</si>
  <si>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</si>
  <si>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</si>
  <si>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</si>
  <si>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</si>
  <si>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</si>
  <si>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</si>
  <si>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</si>
  <si>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</si>
  <si>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</si>
  <si>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</si>
  <si>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</si>
  <si>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</si>
  <si>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</si>
  <si>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</si>
  <si>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</si>
  <si>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</si>
  <si>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</si>
  <si>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</si>
  <si>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</si>
  <si>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</si>
  <si>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</si>
  <si>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</si>
  <si>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</si>
  <si>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</si>
  <si>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</si>
  <si>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</si>
  <si>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</si>
  <si>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</si>
  <si>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</si>
  <si>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</si>
  <si>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</si>
  <si>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</si>
  <si>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</si>
  <si>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</si>
  <si>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</si>
  <si>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</si>
  <si>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</si>
  <si>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</si>
  <si>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</si>
  <si>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</si>
  <si>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</si>
  <si>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</si>
  <si>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</si>
  <si>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</si>
  <si>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</si>
  <si>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</si>
  <si>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</si>
  <si>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</si>
  <si>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</si>
  <si>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</si>
  <si>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</si>
  <si>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</si>
  <si>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</si>
  <si>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</si>
  <si>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</si>
  <si>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</si>
  <si>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</si>
  <si>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</si>
  <si>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</si>
  <si>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</si>
  <si>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</si>
  <si>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</si>
  <si>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</si>
  <si>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</si>
  <si>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</si>
  <si>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</si>
  <si>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</si>
  <si>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</si>
  <si>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</si>
  <si>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</si>
  <si>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</si>
  <si>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</si>
  <si>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</si>
  <si>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</si>
  <si>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</si>
  <si>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</si>
  <si>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</si>
  <si>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</si>
  <si>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</si>
  <si>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</si>
  <si>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</si>
  <si>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</si>
  <si>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</si>
  <si>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</si>
  <si>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</si>
  <si>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</si>
  <si>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</si>
  <si>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</si>
  <si>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</si>
  <si>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</si>
  <si>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</si>
  <si>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</si>
  <si>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</si>
  <si>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</si>
  <si>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</si>
  <si>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</si>
  <si>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</si>
  <si>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</si>
  <si>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</si>
  <si>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</si>
  <si>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</si>
  <si>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</si>
  <si>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</si>
  <si>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</si>
  <si>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</si>
  <si>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</si>
  <si>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</si>
  <si>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</si>
  <si>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</si>
  <si>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</si>
  <si>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</si>
  <si>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</si>
  <si>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</si>
  <si>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</si>
  <si>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</si>
  <si>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</si>
  <si>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</si>
  <si>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</si>
  <si>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</si>
  <si>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</si>
  <si>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</si>
  <si>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</si>
  <si>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</si>
  <si>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</si>
  <si>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</si>
  <si>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</si>
  <si>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</si>
  <si>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</si>
  <si>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</si>
  <si>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</si>
  <si>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</si>
  <si>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</si>
  <si>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</si>
  <si>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</si>
  <si>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</si>
  <si>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</si>
  <si>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</si>
  <si>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</si>
  <si>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</si>
  <si>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</si>
  <si>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</si>
  <si>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</si>
  <si>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</si>
  <si>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</si>
  <si>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</si>
  <si>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</si>
  <si>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</si>
  <si>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</si>
  <si>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</si>
  <si>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</si>
  <si>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</si>
  <si>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</si>
  <si>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</si>
  <si>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</si>
  <si>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</si>
  <si>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</si>
  <si>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</si>
  <si>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</si>
  <si>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</si>
  <si>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</si>
  <si>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</si>
  <si>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</si>
  <si>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</si>
  <si>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</si>
  <si>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</si>
  <si>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</si>
  <si>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</si>
  <si>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</si>
  <si>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</si>
  <si>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</si>
  <si>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</si>
  <si>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</si>
  <si>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</si>
  <si>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</si>
  <si>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</si>
  <si>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</si>
  <si>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</si>
  <si>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</si>
  <si>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</si>
  <si>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</si>
  <si>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</si>
  <si>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</si>
  <si>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</si>
  <si>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</si>
  <si>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</si>
  <si>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</si>
  <si>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</si>
  <si>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</si>
  <si>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</si>
  <si>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</si>
  <si>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</si>
  <si>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</si>
  <si>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</si>
  <si>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</si>
  <si>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</si>
  <si>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</si>
  <si>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</si>
  <si>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</si>
  <si>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</si>
  <si>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</si>
  <si>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</si>
  <si>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</si>
  <si>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</si>
  <si>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</si>
  <si>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</si>
  <si>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</si>
  <si>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</si>
  <si>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</si>
  <si>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</si>
  <si>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</si>
  <si>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</si>
  <si>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</si>
  <si>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</si>
  <si>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</si>
  <si>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</si>
  <si>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</si>
  <si>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</si>
  <si>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</si>
  <si>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</si>
  <si>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</si>
  <si>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</si>
  <si>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</si>
  <si>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</si>
  <si>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</si>
  <si>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</si>
  <si>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</si>
  <si>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</si>
  <si>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</si>
  <si>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</si>
  <si>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</si>
  <si>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</si>
  <si>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</si>
  <si>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</si>
  <si>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</si>
  <si>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</si>
  <si>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</si>
  <si>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</si>
  <si>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</si>
  <si>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</si>
  <si>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</si>
  <si>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</si>
  <si>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</si>
  <si>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</si>
  <si>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</si>
  <si>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</si>
  <si>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</si>
  <si>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</si>
  <si>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</si>
  <si>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</si>
  <si>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</si>
  <si>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</si>
  <si>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</si>
  <si>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</si>
  <si>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</si>
  <si>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</si>
  <si>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</si>
  <si>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</si>
  <si>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</si>
  <si>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</si>
  <si>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</si>
  <si>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</si>
  <si>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</si>
  <si>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</si>
  <si>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</si>
  <si>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</si>
  <si>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</si>
  <si>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</si>
  <si>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</si>
  <si>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</si>
  <si>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</si>
  <si>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</si>
  <si>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</si>
  <si>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</si>
  <si>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</si>
  <si>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</si>
  <si>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</si>
  <si>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</si>
  <si>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</si>
  <si>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</si>
  <si>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</si>
  <si>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</si>
  <si>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</si>
  <si>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</si>
  <si>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</si>
  <si>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</si>
  <si>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</si>
  <si>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</si>
  <si>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</si>
  <si>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</si>
  <si>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</si>
  <si>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</si>
  <si>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</si>
  <si>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</si>
  <si>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</si>
  <si>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</si>
  <si>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</si>
  <si>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</si>
  <si>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</si>
  <si>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</si>
  <si>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</si>
  <si>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</si>
  <si>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</si>
  <si>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</si>
  <si>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</si>
  <si>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</si>
  <si>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</si>
  <si>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</si>
  <si>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</si>
  <si>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</si>
  <si>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</si>
  <si>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</si>
  <si>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</si>
  <si>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</si>
  <si>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</si>
  <si>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</si>
  <si>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</si>
  <si>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</si>
  <si>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</si>
  <si>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</si>
  <si>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</si>
  <si>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</si>
  <si>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</si>
  <si>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</si>
  <si>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</si>
  <si>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</si>
  <si>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</si>
  <si>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</si>
  <si>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</si>
  <si>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</si>
  <si>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</si>
  <si>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</si>
  <si>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</si>
  <si>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</si>
  <si>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</si>
  <si>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</si>
  <si>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</si>
  <si>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</si>
  <si>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</si>
  <si>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</si>
  <si>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</si>
  <si>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</si>
  <si>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</si>
  <si>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</si>
  <si>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</si>
  <si>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</si>
  <si>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</si>
  <si>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</si>
  <si>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</si>
  <si>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</si>
  <si>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</si>
  <si>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</si>
  <si>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</si>
  <si>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</si>
  <si>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</si>
  <si>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</si>
  <si>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</si>
  <si>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</si>
  <si>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</si>
  <si>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</si>
  <si>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</si>
  <si>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</si>
  <si>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</si>
  <si>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</si>
  <si>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</si>
  <si>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</si>
  <si>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</si>
  <si>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</si>
  <si>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</si>
  <si>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</si>
  <si>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</si>
  <si>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</si>
  <si>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</si>
  <si>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</si>
  <si>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</si>
  <si>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</si>
  <si>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</si>
  <si>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</si>
  <si>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</si>
  <si>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</si>
  <si>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</si>
  <si>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</si>
  <si>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</si>
  <si>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</si>
  <si>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</si>
  <si>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</si>
  <si>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</si>
  <si>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</si>
  <si>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</si>
  <si>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</si>
  <si>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</si>
  <si>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</si>
  <si>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</si>
  <si>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</si>
  <si>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</si>
  <si>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</si>
  <si>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</si>
  <si>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</si>
  <si>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</si>
  <si>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</si>
  <si>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</si>
  <si>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</si>
  <si>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</si>
  <si>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</si>
  <si>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</si>
  <si>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</si>
  <si>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</si>
  <si>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</si>
  <si>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</si>
  <si>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</si>
  <si>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</si>
  <si>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</si>
  <si>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</si>
  <si>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</si>
  <si>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</si>
  <si>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</si>
  <si>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</si>
  <si>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</si>
  <si>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</si>
  <si>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</si>
  <si>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</si>
  <si>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</si>
  <si>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</si>
  <si>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</si>
  <si>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</si>
  <si>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</si>
  <si>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</si>
  <si>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</si>
  <si>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</si>
  <si>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</si>
  <si>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</si>
  <si>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</si>
  <si>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</si>
  <si>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</si>
  <si>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</si>
  <si>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</si>
  <si>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</si>
  <si>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</si>
  <si>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</si>
  <si>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</si>
  <si>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</si>
  <si>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</si>
  <si>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</si>
  <si>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</si>
  <si>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</si>
  <si>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</si>
  <si>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</si>
  <si>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</si>
  <si>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</si>
  <si>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</si>
  <si>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</si>
  <si>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</si>
  <si>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</si>
  <si>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</si>
  <si>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</si>
  <si>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</si>
  <si>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</si>
  <si>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</si>
  <si>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</si>
  <si>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</si>
  <si>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</si>
  <si>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</si>
  <si>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</si>
  <si>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</si>
  <si>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</si>
  <si>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</si>
  <si>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</si>
  <si>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</si>
  <si>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</si>
  <si>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</si>
  <si>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</si>
  <si>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</si>
  <si>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</si>
  <si>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</si>
  <si>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</si>
  <si>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</si>
  <si>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</si>
  <si>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</si>
  <si>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</si>
  <si>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</si>
  <si>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</si>
  <si>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</si>
  <si>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</si>
  <si>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</si>
  <si>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</si>
  <si>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</si>
  <si>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</si>
  <si>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</si>
  <si>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</si>
  <si>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</si>
  <si>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</si>
  <si>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</si>
  <si>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</si>
  <si>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</si>
  <si>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</si>
  <si>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</si>
  <si>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</si>
  <si>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</si>
  <si>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</si>
  <si>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</si>
  <si>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</si>
  <si>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</si>
  <si>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</si>
  <si>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</si>
  <si>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</si>
  <si>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</si>
  <si>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</si>
  <si>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</si>
  <si>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</si>
  <si>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</si>
  <si>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</si>
  <si>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</si>
  <si>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</si>
  <si>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</si>
  <si>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</si>
  <si>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</si>
  <si>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</si>
  <si>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</si>
  <si>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</si>
  <si>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</si>
  <si>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</si>
  <si>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</si>
  <si>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</si>
  <si>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</si>
  <si>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</si>
  <si>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</si>
  <si>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</si>
  <si>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</si>
  <si>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</si>
  <si>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</si>
  <si>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</si>
  <si>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</si>
  <si>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</si>
  <si>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</si>
  <si>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</si>
  <si>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</si>
  <si>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</si>
  <si>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</si>
  <si>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</si>
  <si>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</si>
  <si>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</si>
  <si>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</si>
  <si>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</si>
  <si>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</si>
  <si>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</si>
  <si>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</si>
  <si>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</si>
  <si>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</si>
  <si>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</si>
  <si>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</si>
  <si>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</si>
  <si>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</si>
  <si>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</si>
  <si>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</si>
  <si>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</si>
  <si>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</si>
  <si>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</si>
  <si>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</si>
  <si>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</si>
  <si>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</si>
  <si>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</si>
  <si>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</si>
  <si>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</si>
  <si>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</si>
  <si>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</si>
  <si>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</si>
  <si>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</si>
  <si>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</si>
  <si>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</si>
  <si>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</si>
  <si>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</si>
  <si>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</si>
  <si>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</si>
  <si>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</si>
  <si>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</si>
  <si>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</si>
  <si>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</si>
  <si>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</si>
  <si>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</si>
  <si>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</si>
  <si>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</si>
  <si>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</si>
  <si>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</si>
  <si>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</si>
  <si>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</si>
  <si>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</si>
  <si>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</si>
  <si>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</si>
  <si>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</si>
  <si>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</si>
  <si>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</si>
  <si>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</si>
  <si>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</si>
  <si>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</si>
  <si>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</si>
  <si>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</si>
  <si>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</si>
  <si>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</si>
  <si>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</si>
  <si>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</si>
  <si>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</si>
  <si>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</si>
  <si>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</si>
  <si>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</si>
  <si>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</si>
  <si>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</si>
  <si>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</si>
  <si>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</si>
  <si>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</si>
  <si>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</si>
  <si>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</si>
  <si>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</si>
  <si>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</si>
  <si>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</si>
  <si>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</si>
  <si>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</si>
  <si>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</si>
  <si>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</si>
  <si>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</si>
  <si>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</si>
  <si>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</si>
  <si>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</si>
  <si>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</si>
  <si>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</si>
  <si>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</si>
  <si>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</si>
  <si>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</si>
  <si>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</si>
  <si>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</si>
  <si>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</si>
  <si>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</si>
  <si>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</si>
  <si>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</si>
  <si>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</si>
  <si>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</si>
  <si>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</si>
  <si>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</si>
  <si>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</si>
  <si>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</si>
  <si>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</si>
  <si>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</si>
  <si>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</si>
  <si>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</si>
  <si>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</si>
  <si>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</si>
  <si>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</si>
  <si>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</si>
  <si>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</si>
  <si>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</si>
  <si>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</si>
  <si>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</si>
  <si>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</si>
  <si>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</si>
  <si>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</si>
  <si>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</si>
  <si>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</si>
  <si>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</si>
  <si>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</si>
  <si>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</si>
  <si>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</si>
  <si>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</si>
  <si>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</si>
  <si>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</si>
  <si>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</si>
  <si>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</si>
  <si>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</si>
  <si>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</si>
  <si>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</si>
  <si>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</si>
  <si>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</si>
  <si>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</si>
  <si>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</si>
  <si>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</si>
  <si>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</si>
  <si>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</si>
  <si>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</si>
  <si>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</si>
  <si>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</si>
  <si>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</si>
  <si>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</si>
  <si>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</si>
  <si>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</si>
  <si>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</si>
  <si>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</si>
  <si>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</si>
  <si>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</si>
  <si>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</si>
  <si>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</si>
  <si>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</si>
  <si>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</si>
  <si>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</si>
  <si>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</si>
  <si>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</si>
  <si>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</si>
  <si>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</si>
  <si>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</si>
  <si>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</si>
  <si>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</si>
  <si>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</si>
  <si>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</si>
  <si>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</si>
  <si>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</si>
  <si>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</si>
  <si>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</si>
  <si>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</si>
  <si>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</si>
  <si>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</si>
  <si>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</si>
  <si>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</si>
  <si>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</si>
  <si>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</si>
  <si>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</si>
  <si>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</si>
  <si>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</si>
  <si>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</si>
  <si>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</si>
  <si>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</si>
  <si>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</si>
  <si>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</si>
  <si>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</si>
  <si>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</si>
  <si>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</si>
  <si>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</si>
  <si>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</si>
  <si>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</si>
  <si>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</si>
  <si>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</si>
  <si>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</si>
  <si>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</si>
  <si>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</si>
  <si>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</si>
  <si>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</si>
  <si>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</si>
  <si>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</si>
  <si>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</si>
  <si>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</si>
  <si>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</si>
  <si>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</si>
  <si>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</si>
  <si>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</si>
  <si>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</si>
  <si>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</si>
  <si>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</si>
  <si>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</si>
  <si>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</si>
  <si>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</si>
  <si>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</si>
  <si>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</si>
  <si>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</si>
  <si>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</si>
  <si>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</si>
  <si>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</si>
  <si>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</si>
  <si>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</si>
  <si>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</si>
  <si>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</si>
  <si>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</si>
  <si>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</si>
  <si>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</si>
  <si>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</si>
  <si>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</si>
  <si>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</si>
  <si>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</si>
  <si>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</si>
  <si>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</si>
  <si>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</si>
  <si>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</si>
  <si>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</si>
  <si>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</si>
  <si>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</si>
  <si>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</si>
  <si>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</si>
  <si>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</si>
  <si>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</si>
  <si>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</si>
  <si>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</si>
  <si>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</si>
  <si>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</si>
  <si>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</si>
  <si>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</si>
  <si>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</si>
  <si>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</si>
  <si>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</si>
  <si>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</si>
  <si>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</si>
  <si>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</si>
  <si>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</si>
  <si>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</si>
  <si>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</si>
  <si>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</si>
  <si>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</si>
  <si>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</si>
  <si>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</si>
  <si>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</si>
  <si>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</si>
  <si>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</si>
  <si>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</si>
  <si>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</si>
  <si>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</si>
  <si>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</si>
  <si>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</si>
  <si>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</si>
  <si>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</si>
  <si>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</si>
  <si>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</si>
  <si>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</si>
  <si>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</si>
  <si>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</si>
  <si>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</si>
  <si>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</si>
  <si>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</si>
  <si>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</si>
  <si>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</si>
  <si>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</si>
  <si>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</si>
  <si>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</si>
  <si>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</si>
  <si>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</si>
  <si>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</si>
  <si>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</si>
  <si>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</si>
  <si>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</si>
  <si>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</si>
  <si>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</si>
  <si>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</si>
  <si>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</si>
  <si>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</si>
  <si>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</si>
  <si>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</si>
  <si>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</si>
  <si>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</si>
  <si>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</si>
  <si>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</si>
  <si>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</si>
  <si>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</si>
  <si>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</si>
  <si>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</si>
  <si>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</si>
  <si>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</si>
  <si>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</si>
  <si>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</si>
  <si>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</si>
  <si>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</si>
  <si>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</si>
  <si>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</si>
  <si>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</si>
  <si>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</si>
  <si>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</si>
  <si>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</si>
  <si>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</si>
  <si>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</si>
  <si>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</si>
  <si>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</si>
  <si>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</si>
  <si>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</si>
  <si>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</si>
  <si>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</si>
  <si>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</si>
  <si>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</si>
  <si>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</si>
  <si>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</si>
  <si>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</si>
  <si>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</si>
  <si>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</si>
  <si>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</si>
  <si>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</si>
  <si>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</si>
  <si>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</si>
  <si>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</si>
  <si>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</si>
  <si>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</si>
  <si>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</si>
  <si>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</si>
  <si>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</si>
  <si>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</si>
  <si>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</si>
  <si>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</si>
  <si>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</si>
  <si>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</si>
  <si>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</si>
  <si>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</si>
  <si>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</si>
  <si>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</si>
  <si>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</si>
  <si>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</si>
  <si>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</si>
  <si>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</si>
  <si>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</si>
  <si>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</si>
  <si>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</si>
  <si>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</si>
  <si>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</si>
  <si>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</si>
  <si>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</si>
  <si>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</si>
  <si>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</si>
  <si>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</si>
  <si>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</si>
  <si>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</si>
  <si>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</si>
  <si>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</si>
  <si>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</si>
  <si>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</si>
  <si>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</si>
  <si>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</si>
  <si>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</si>
  <si>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</si>
  <si>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</si>
  <si>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</si>
  <si>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</si>
  <si>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</si>
  <si>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</si>
  <si>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</si>
  <si>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</si>
  <si>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</si>
  <si>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</si>
  <si>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</si>
  <si>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</si>
  <si>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</si>
  <si>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</si>
  <si>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</si>
  <si>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</si>
  <si>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</si>
  <si>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</si>
  <si>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</si>
  <si>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</si>
  <si>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</si>
  <si>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</si>
  <si>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</si>
  <si>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</si>
  <si>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</si>
  <si>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</si>
  <si>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</si>
  <si>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</si>
  <si>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</si>
  <si>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</si>
  <si>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</si>
  <si>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</si>
  <si>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</si>
  <si>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</si>
  <si>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</si>
  <si>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</si>
  <si>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</si>
  <si>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</si>
  <si>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</si>
  <si>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</si>
  <si>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</si>
  <si>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</si>
  <si>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</si>
  <si>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</si>
  <si>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</si>
  <si>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</si>
  <si>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</si>
  <si>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</si>
  <si>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</si>
  <si>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</si>
  <si>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</si>
  <si>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</si>
  <si>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</si>
  <si>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</si>
  <si>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</si>
  <si>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</si>
  <si>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</si>
  <si>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</si>
  <si>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</si>
  <si>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</si>
  <si>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</si>
  <si>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</si>
  <si>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</si>
  <si>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</si>
  <si>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</si>
  <si>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</si>
  <si>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</si>
  <si>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</si>
  <si>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</si>
  <si>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</si>
  <si>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</si>
  <si>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</si>
  <si>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</si>
  <si>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</si>
  <si>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</si>
  <si>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</si>
  <si>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</si>
  <si>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</si>
  <si>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</si>
  <si>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</si>
  <si>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</si>
  <si>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</si>
  <si>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</si>
  <si>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</si>
  <si>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</si>
  <si>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</si>
  <si>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</si>
  <si>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</si>
  <si>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</si>
  <si>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</si>
  <si>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</si>
  <si>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</si>
  <si>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</si>
  <si>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</si>
  <si>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</si>
  <si>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</si>
  <si>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</si>
  <si>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</si>
  <si>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</si>
  <si>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</si>
  <si>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</si>
  <si>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</si>
  <si>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</si>
  <si>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</si>
  <si>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</si>
  <si>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</si>
  <si>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</si>
  <si>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</si>
  <si>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</si>
  <si>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</si>
  <si>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</si>
  <si>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</si>
  <si>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</si>
  <si>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</si>
  <si>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</si>
  <si>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</si>
  <si>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</si>
  <si>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</si>
  <si>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</si>
  <si>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</si>
  <si>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</si>
  <si>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</si>
  <si>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</si>
  <si>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</si>
  <si>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</si>
  <si>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</si>
  <si>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</si>
  <si>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</si>
  <si>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</si>
  <si>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</si>
  <si>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</si>
  <si>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</si>
  <si>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</si>
  <si>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</si>
  <si>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</si>
  <si>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</si>
  <si>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</si>
  <si>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</si>
  <si>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</si>
  <si>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</si>
  <si>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</si>
  <si>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</si>
  <si>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</si>
  <si>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</si>
  <si>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</si>
  <si>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</si>
  <si>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</si>
  <si>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</si>
  <si>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</si>
  <si>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</si>
  <si>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</si>
  <si>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</si>
  <si>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</si>
  <si>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</si>
  <si>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</si>
  <si>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</si>
  <si>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</si>
  <si>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</si>
  <si>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</si>
  <si>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</si>
  <si>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</si>
  <si>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</si>
  <si>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</si>
  <si>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</si>
  <si>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</si>
  <si>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</si>
  <si>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</si>
  <si>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</si>
  <si>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</si>
  <si>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</si>
  <si>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</si>
  <si>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</si>
  <si>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</si>
  <si>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</si>
  <si>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</si>
  <si>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</si>
  <si>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</si>
  <si>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</si>
  <si>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</si>
  <si>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</si>
  <si>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</si>
  <si>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</si>
  <si>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</si>
  <si>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</si>
  <si>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</si>
  <si>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</si>
  <si>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</si>
  <si>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</si>
  <si>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</si>
  <si>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</si>
  <si>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</si>
  <si>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</si>
  <si>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</si>
  <si>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</si>
  <si>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</si>
  <si>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</si>
  <si>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</si>
  <si>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</si>
  <si>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</si>
  <si>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</si>
  <si>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</si>
  <si>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</si>
  <si>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</si>
  <si>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</si>
  <si>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</si>
  <si>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</si>
  <si>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</si>
  <si>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</si>
  <si>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</si>
  <si>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</si>
  <si>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</si>
  <si>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</si>
  <si>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</si>
  <si>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</si>
  <si>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</si>
  <si>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</si>
  <si>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</si>
  <si>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</si>
  <si>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</si>
  <si>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</si>
  <si>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</si>
  <si>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</si>
  <si>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</si>
  <si>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</si>
  <si>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</si>
  <si>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</si>
  <si>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</si>
  <si>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</si>
  <si>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</si>
  <si>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</si>
  <si>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</si>
  <si>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</si>
  <si>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</si>
  <si>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</si>
  <si>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</si>
  <si>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</si>
  <si>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</si>
  <si>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</si>
  <si>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</si>
  <si>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</si>
  <si>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</si>
  <si>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</si>
  <si>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</si>
  <si>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</si>
  <si>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</si>
  <si>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</si>
  <si>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</si>
  <si>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</si>
  <si>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</si>
  <si>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</si>
  <si>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</si>
  <si>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</si>
  <si>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</si>
  <si>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</si>
  <si>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</si>
  <si>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</si>
  <si>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</si>
  <si>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</si>
  <si>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</si>
  <si>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</si>
  <si>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</si>
  <si>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</si>
  <si>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</si>
  <si>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</si>
  <si>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</si>
  <si>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</si>
  <si>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</si>
  <si>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</si>
  <si>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</si>
  <si>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</si>
  <si>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</si>
  <si>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</si>
  <si>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</si>
  <si>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</si>
  <si>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</si>
  <si>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</si>
  <si>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</si>
  <si>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</si>
  <si>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</si>
  <si>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</si>
  <si>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</si>
  <si>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</si>
  <si>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</si>
  <si>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</si>
  <si>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</si>
  <si>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</si>
  <si>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</si>
  <si>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</si>
  <si>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</si>
  <si>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</si>
  <si>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</si>
  <si>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</si>
  <si>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</si>
  <si>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</si>
  <si>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</si>
  <si>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</si>
  <si>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</si>
  <si>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</si>
  <si>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</si>
  <si>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</si>
  <si>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</si>
  <si>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</si>
  <si>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</si>
  <si>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</si>
  <si>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</si>
  <si>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</si>
  <si>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</si>
  <si>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</si>
  <si>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</si>
  <si>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</si>
  <si>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</si>
  <si>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</si>
  <si>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</si>
  <si>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</si>
  <si>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</si>
  <si>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</si>
  <si>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</si>
  <si>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</si>
  <si>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</si>
  <si>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</si>
  <si>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</si>
  <si>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</si>
  <si>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</si>
  <si>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</si>
  <si>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</si>
  <si>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</si>
  <si>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</si>
  <si>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</si>
  <si>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</si>
  <si>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</si>
  <si>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</si>
  <si>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</si>
  <si>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</si>
  <si>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</si>
  <si>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</si>
  <si>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</si>
  <si>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</si>
  <si>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</si>
  <si>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</si>
  <si>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</si>
  <si>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</si>
  <si>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</si>
  <si>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</si>
  <si>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</si>
  <si>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</si>
  <si>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</si>
  <si>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</si>
  <si>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</si>
  <si>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</si>
  <si>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</si>
  <si>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</si>
  <si>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</si>
  <si>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</si>
  <si>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</si>
  <si>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</si>
  <si>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</si>
  <si>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</si>
  <si>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</si>
  <si>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</si>
  <si>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</si>
  <si>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</si>
  <si>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</si>
  <si>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</si>
  <si>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</si>
  <si>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</si>
  <si>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</si>
  <si>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</si>
  <si>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</si>
  <si>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</si>
  <si>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</si>
  <si>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</si>
  <si>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</si>
  <si>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</si>
  <si>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</si>
  <si>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</si>
  <si>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</si>
  <si>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</si>
  <si>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</si>
  <si>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</si>
  <si>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</si>
  <si>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</si>
  <si>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</si>
  <si>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</si>
  <si>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</si>
  <si>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</si>
  <si>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</si>
  <si>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</si>
  <si>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</si>
  <si>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</si>
  <si>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</si>
  <si>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</si>
  <si>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</si>
  <si>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</si>
  <si>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</si>
  <si>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</si>
  <si>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</si>
  <si>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</si>
  <si>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</si>
  <si>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</si>
  <si>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</si>
  <si>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</si>
  <si>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</si>
  <si>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</si>
  <si>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</si>
  <si>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</si>
  <si>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</si>
  <si>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</si>
  <si>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</si>
  <si>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</si>
  <si>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</si>
  <si>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</si>
  <si>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</si>
  <si>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</si>
  <si>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</si>
  <si>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</si>
  <si>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</si>
  <si>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</si>
  <si>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</si>
  <si>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</si>
  <si>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</si>
  <si>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</si>
  <si>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</si>
  <si>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</si>
  <si>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</si>
  <si>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</si>
  <si>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</si>
  <si>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</si>
  <si>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</si>
  <si>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</si>
  <si>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</si>
  <si>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</si>
  <si>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</si>
  <si>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</si>
  <si>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</si>
  <si>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</si>
  <si>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</si>
  <si>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</si>
  <si>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</si>
  <si>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</si>
  <si>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</si>
  <si>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</si>
  <si>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</si>
  <si>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</si>
  <si>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</si>
  <si>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</si>
  <si>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</si>
  <si>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</si>
  <si>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</si>
  <si>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</si>
  <si>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</si>
  <si>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</si>
  <si>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</si>
  <si>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</si>
  <si>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</si>
  <si>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</si>
  <si>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</si>
  <si>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</si>
  <si>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</si>
  <si>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</si>
  <si>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</si>
  <si>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</si>
  <si>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</si>
  <si>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</si>
  <si>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</si>
  <si>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</si>
  <si>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</si>
  <si>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</si>
  <si>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</si>
  <si>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</si>
  <si>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</si>
  <si>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</si>
  <si>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</si>
  <si>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</si>
  <si>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</si>
  <si>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</si>
  <si>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</si>
  <si>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</si>
  <si>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</si>
  <si>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</si>
  <si>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</si>
  <si>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</si>
  <si>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</si>
  <si>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</si>
  <si>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</si>
  <si>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</si>
  <si>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</si>
  <si>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</si>
  <si>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</si>
  <si>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</si>
  <si>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</si>
  <si>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</si>
  <si>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</si>
  <si>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</si>
  <si>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</si>
  <si>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</si>
  <si>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</si>
  <si>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</si>
  <si>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</si>
  <si>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</si>
  <si>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</si>
  <si>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</si>
  <si>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</si>
  <si>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</si>
  <si>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</si>
  <si>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</si>
  <si>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</si>
  <si>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</si>
  <si>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</si>
  <si>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</si>
  <si>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</si>
  <si>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</si>
  <si>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</si>
  <si>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</si>
  <si>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</si>
  <si>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</si>
  <si>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</si>
  <si>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</si>
  <si>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</si>
  <si>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</si>
  <si>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</si>
  <si>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</si>
  <si>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</si>
  <si>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</si>
  <si>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</si>
  <si>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</si>
  <si>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</si>
  <si>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</si>
  <si>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</si>
  <si>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</si>
  <si>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</si>
  <si>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</si>
  <si>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</si>
  <si>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</si>
  <si>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</si>
  <si>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</si>
  <si>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</si>
  <si>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</si>
  <si>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</si>
  <si>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</si>
  <si>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</si>
  <si>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</si>
  <si>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</si>
  <si>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</si>
  <si>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</si>
  <si>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</si>
  <si>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</si>
  <si>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</si>
  <si>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</si>
  <si>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</si>
  <si>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</si>
  <si>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</si>
  <si>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</si>
  <si>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</si>
  <si>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</si>
  <si>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</si>
  <si>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</si>
  <si>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</si>
  <si>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</si>
  <si>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</si>
  <si>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</si>
  <si>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</si>
  <si>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</si>
  <si>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</si>
  <si>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</si>
  <si>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</si>
  <si>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</si>
  <si>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</si>
  <si>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</si>
  <si>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</si>
  <si>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</si>
  <si>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</si>
  <si>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</si>
  <si>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</si>
  <si>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</si>
  <si>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</si>
  <si>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</si>
  <si>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</si>
  <si>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</si>
  <si>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</si>
  <si>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</si>
  <si>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</si>
  <si>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</si>
  <si>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</si>
  <si>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</si>
  <si>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</si>
  <si>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</si>
  <si>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</si>
  <si>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</si>
  <si>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</si>
  <si>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</si>
  <si>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</si>
  <si>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</si>
  <si>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</si>
  <si>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</si>
  <si>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</si>
  <si>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</si>
  <si>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</si>
  <si>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</si>
  <si>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</si>
  <si>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</si>
  <si>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</si>
  <si>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</si>
  <si>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</si>
  <si>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</si>
  <si>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</si>
  <si>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</si>
  <si>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</si>
  <si>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</si>
  <si>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</si>
  <si>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</si>
  <si>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</si>
  <si>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</si>
  <si>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</si>
  <si>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</si>
  <si>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</si>
  <si>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</si>
  <si>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</si>
  <si>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</si>
  <si>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</si>
  <si>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</si>
  <si>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</si>
  <si>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</si>
  <si>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</si>
  <si>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</si>
  <si>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</si>
  <si>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</si>
  <si>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</si>
  <si>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</si>
  <si>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</si>
  <si>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</si>
  <si>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</si>
  <si>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</si>
  <si>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</si>
  <si>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</si>
  <si>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</si>
  <si>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</si>
  <si>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</si>
  <si>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</si>
  <si>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</si>
  <si>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</si>
  <si>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</si>
  <si>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</si>
  <si>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</si>
  <si>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</si>
  <si>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</si>
  <si>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</si>
  <si>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</si>
  <si>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</si>
  <si>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</si>
  <si>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</si>
  <si>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</si>
  <si>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</si>
  <si>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</si>
  <si>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</si>
  <si>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</si>
  <si>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</si>
  <si>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</si>
  <si>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</si>
  <si>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</si>
  <si>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</si>
  <si>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</si>
  <si>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</si>
  <si>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</si>
  <si>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</si>
  <si>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</si>
  <si>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</si>
  <si>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</si>
  <si>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</si>
  <si>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</si>
  <si>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</si>
  <si>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</si>
  <si>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</si>
  <si>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</si>
  <si>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</si>
  <si>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</si>
  <si>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</si>
  <si>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</si>
  <si>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</si>
  <si>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</si>
  <si>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</si>
  <si>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</si>
  <si>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</si>
  <si>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</si>
  <si>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</si>
  <si>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</si>
  <si>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</si>
  <si>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</si>
  <si>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</si>
  <si>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</si>
  <si>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</si>
  <si>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</si>
  <si>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</si>
  <si>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</si>
  <si>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</si>
  <si>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</si>
  <si>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</si>
  <si>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</si>
  <si>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</si>
  <si>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</si>
  <si>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</si>
  <si>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</si>
  <si>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</si>
  <si>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</si>
  <si>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</si>
  <si>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</si>
  <si>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</si>
  <si>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</si>
  <si>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</si>
  <si>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</si>
  <si>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</si>
  <si>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</si>
  <si>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</si>
  <si>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</si>
  <si>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</si>
  <si>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</si>
  <si>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</si>
  <si>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</si>
  <si>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</si>
  <si>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</si>
  <si>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</si>
  <si>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</si>
  <si>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</si>
  <si>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</si>
  <si>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</si>
  <si>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</si>
  <si>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</si>
  <si>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</si>
  <si>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</si>
  <si>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</si>
  <si>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</si>
  <si>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</si>
  <si>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</si>
  <si>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</si>
  <si>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</si>
  <si>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</si>
  <si>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</si>
  <si>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</si>
  <si>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</si>
  <si>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</si>
  <si>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</si>
  <si>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</si>
  <si>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</si>
  <si>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</si>
  <si>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</si>
  <si>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</si>
  <si>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</si>
  <si>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</si>
  <si>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</si>
  <si>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</si>
  <si>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</si>
  <si>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</si>
  <si>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</si>
  <si>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</si>
  <si>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</si>
  <si>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</si>
  <si>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</si>
  <si>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</si>
  <si>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</si>
  <si>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</si>
  <si>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</si>
  <si>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</si>
  <si>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</si>
  <si>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</si>
  <si>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</si>
  <si>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</si>
  <si>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</si>
  <si>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</si>
  <si>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</si>
  <si>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</si>
  <si>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</si>
  <si>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</si>
  <si>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</si>
  <si>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</si>
  <si>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</si>
  <si>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</si>
  <si>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</si>
  <si>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</si>
  <si>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</si>
  <si>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</si>
  <si>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</si>
  <si>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</si>
  <si>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</si>
  <si>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</si>
  <si>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</si>
  <si>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</si>
  <si>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</si>
  <si>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</si>
  <si>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</si>
  <si>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</si>
  <si>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</si>
  <si>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</si>
  <si>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</si>
  <si>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</si>
  <si>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</si>
  <si>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</si>
  <si>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</si>
  <si>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</si>
  <si>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</si>
  <si>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</si>
  <si>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</si>
  <si>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</si>
  <si>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</si>
  <si>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</si>
  <si>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</si>
  <si>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</si>
  <si>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</si>
  <si>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</si>
  <si>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</si>
  <si>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</si>
  <si>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</si>
  <si>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</si>
  <si>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</si>
  <si>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</si>
  <si>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</si>
  <si>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</si>
  <si>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</si>
  <si>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</si>
  <si>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</si>
  <si>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</si>
  <si>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</si>
  <si>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</si>
  <si>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</si>
  <si>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</si>
  <si>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</si>
  <si>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</si>
  <si>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</si>
  <si>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</si>
  <si>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</si>
  <si>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</si>
  <si>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</si>
  <si>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</si>
  <si>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</si>
  <si>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</si>
  <si>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</si>
  <si>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</si>
  <si>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</si>
  <si>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</si>
  <si>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</si>
  <si>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</si>
  <si>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</si>
  <si>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</si>
  <si>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</si>
  <si>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</si>
  <si>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</si>
  <si>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</si>
  <si>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</si>
  <si>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</si>
  <si>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</si>
  <si>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</si>
  <si>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</si>
  <si>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</si>
  <si>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</si>
  <si>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</si>
  <si>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</si>
  <si>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</si>
  <si>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</si>
  <si>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</si>
  <si>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</si>
  <si>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</si>
  <si>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</si>
  <si>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</si>
  <si>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</si>
  <si>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</si>
  <si>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</si>
  <si>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</si>
  <si>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</si>
  <si>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</si>
  <si>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</si>
  <si>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</si>
  <si>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</si>
  <si>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</si>
  <si>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</si>
  <si>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</si>
  <si>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</si>
  <si>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</si>
  <si>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</si>
  <si>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</si>
  <si>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</si>
  <si>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</si>
  <si>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</si>
  <si>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</si>
  <si>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</si>
  <si>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</si>
  <si>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</si>
  <si>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</si>
  <si>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</si>
  <si>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</si>
  <si>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</si>
  <si>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</si>
  <si>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</si>
  <si>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</si>
  <si>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</si>
  <si>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</si>
  <si>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</si>
  <si>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</si>
  <si>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</si>
  <si>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</si>
  <si>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</si>
  <si>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</si>
  <si>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</si>
  <si>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</si>
  <si>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</si>
  <si>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</si>
  <si>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</si>
  <si>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</si>
  <si>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</si>
  <si>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</si>
  <si>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</si>
  <si>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</si>
  <si>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</si>
  <si>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</si>
  <si>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</si>
  <si>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</si>
  <si>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</si>
  <si>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</si>
  <si>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</si>
  <si>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</si>
  <si>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</si>
  <si>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</si>
  <si>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</si>
  <si>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</si>
  <si>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</si>
  <si>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</si>
  <si>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</si>
  <si>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</si>
  <si>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</si>
  <si>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</si>
  <si>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</si>
  <si>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</si>
  <si>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</si>
  <si>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</si>
  <si>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PCM-20251124-00000684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</si>
  <si>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</si>
  <si>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</si>
  <si>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</si>
  <si>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</si>
  <si>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</si>
  <si>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</si>
  <si>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</si>
  <si>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</si>
  <si>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</si>
  <si>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</si>
  <si>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</si>
  <si>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</si>
  <si>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</si>
  <si>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</si>
  <si>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</si>
  <si>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</si>
  <si>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</si>
  <si>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</si>
  <si>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</si>
  <si>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</si>
  <si>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</si>
  <si>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</si>
  <si>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</si>
  <si>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</si>
  <si>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</si>
  <si>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</si>
  <si>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</si>
  <si>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</si>
  <si>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</si>
  <si>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</si>
  <si>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</si>
  <si>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</si>
  <si>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</si>
  <si>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</si>
  <si>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</si>
  <si>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</si>
  <si>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</si>
  <si>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</si>
  <si>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</si>
  <si>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</si>
  <si>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</si>
  <si>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</si>
  <si>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</si>
  <si>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</si>
  <si>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</si>
  <si>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</si>
  <si>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</si>
  <si>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</si>
  <si>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</si>
  <si>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</si>
  <si>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</si>
  <si>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</si>
  <si>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</si>
  <si>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</si>
  <si>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</si>
  <si>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</si>
  <si>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</si>
  <si>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</si>
  <si>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</si>
  <si>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</si>
  <si>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</si>
  <si>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</si>
  <si>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</si>
  <si>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</si>
  <si>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</si>
  <si>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</si>
  <si>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</si>
  <si>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</si>
  <si>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</si>
  <si>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</si>
  <si>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</si>
  <si>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</si>
  <si>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</si>
  <si>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</si>
  <si>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</si>
  <si>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</si>
  <si>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</si>
  <si>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</si>
  <si>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</si>
  <si>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</si>
  <si>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</si>
  <si>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</si>
  <si>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</si>
  <si>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</si>
  <si>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</si>
  <si>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riy2303</t>
  </si>
  <si>
    <t xml:space="preserve">2025-11-24 10:01:19
</t>
  </si>
  <si>
    <t xml:space="preserve">45 km </t>
  </si>
  <si>
    <t xml:space="preserve">PCM-20251124-00000701
</t>
  </si>
  <si>
    <t>brk0056</t>
  </si>
  <si>
    <t xml:space="preserve">2025-11-24 10:29:30
</t>
  </si>
  <si>
    <t>120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</si>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</sst>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workbookViewId="0">
      <selection activeCell="K12" sqref="K12"/>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322.50065509259002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5.925462962477468E-2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2</v>
      </c>
      <c r="D4" s="127" t="s">
        <v>4662</v>
      </c>
      <c r="E4" s="136" t="s">
        <v>39024</v>
      </c>
      <c r="F4" s="137">
        <v>45985.436412037037</v>
      </c>
      <c r="G4" s="138">
        <f ca="1">IFERROR(NOW()-F4,"-")</f>
        <v>1.2668981478782371E-2</v>
      </c>
      <c r="H4" s="137">
        <v>45985.428773148145</v>
      </c>
      <c r="I4" s="135" t="str">
        <f>IFERROR(VLOOKUP(D4,DB!A:F,6,0),"")</f>
        <v>SCECO</v>
      </c>
      <c r="J4" s="135" t="str">
        <f>IFERROR(VLOOKUP(D4,DB!A:G,7,0),"")</f>
        <v>Dead</v>
      </c>
      <c r="K4" s="139" t="s">
        <v>39027</v>
      </c>
      <c r="L4" s="140" t="str">
        <f>IFERROR(VLOOKUP(D4,DB!A:I,9,0),"")</f>
        <v>Zain</v>
      </c>
    </row>
    <row r="5" spans="1:15" ht="15" customHeight="1">
      <c r="A5" s="134"/>
      <c r="B5" s="135" t="str">
        <f>IFERROR(VLOOKUP(D5,DB!A:K,11,0),"")</f>
        <v/>
      </c>
      <c r="C5" s="135"/>
      <c r="D5" s="127"/>
      <c r="E5" s="136"/>
      <c r="F5" s="137"/>
      <c r="G5" s="138">
        <f ca="1">IFERROR(NOW()-F5,"-")</f>
        <v>45985.449081018516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45985.449081018516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45985.449081018516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45985.449081018516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45985.449081018516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45985.449081018516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45985.449081018516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45985.449081018516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45985.449081018516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45985.449081018516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45985.449081018516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45985.449081018516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45985.449081018516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45985.449081018516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45985.449081018516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45985.449081018516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45985.449081018516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45985.449081018516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45985.449081018516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45985.449081018516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45985.449081018516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45985.449081018516</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45985.449081018516</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274F7898-DBFB-4329-AFED-1DC86309EEC2}"/>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160.44924305555469</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1.0616620370346936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45985.449081018516</v>
      </c>
      <c r="H5" s="150"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1</v>
      </c>
      <c r="D6" s="18" t="s">
        <v>39116</v>
      </c>
      <c r="E6" s="102" t="s">
        <v>39021</v>
      </c>
      <c r="F6" s="103">
        <v>45985.443229166667</v>
      </c>
      <c r="G6" s="104">
        <f ca="1">IFERROR(NOW()-F6,"-")</f>
        <v>5.8518518490018323E-3</v>
      </c>
      <c r="H6" s="150" t="s">
        <v>39117</v>
      </c>
      <c r="I6" s="18" t="str">
        <f>IFERROR(VLOOKUP(D6,DB!A:F,6,0),"")</f>
        <v>SCECO</v>
      </c>
      <c r="J6" s="18" t="str">
        <f>IFERROR(VLOOKUP(D6,DB!A:G,7,0),"")</f>
        <v>Dead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45985.449081018516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45985.449081018516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45985.449081018516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45985.449081018516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45985.449081018516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45985.449081018516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45985.449081018516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45985.449081018516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45985.449081018516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45985.449081018516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45985.449081018516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45985.449081018516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45985.449081018516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45985.449081018516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45985.449081018516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45985.449081018516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45985.449081018516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45985.449081018516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45985.449081018516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45985.449081018516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45985.449081018516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45985.449081018516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45985.449081018516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45985.449081018516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45985.449081018516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45985.449081018516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45985.449081018516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45985.449081018516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45985.449081018516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45985.449081018516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45985.449081018516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45985.449081018516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45985.449081018516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45985.449081018516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45985.449081018516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45985.449081018516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45985.449081018516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45985.449081018516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45985.449081018516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45985.449081018516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45985.449081018516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45985.449081018516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45985.449081018516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45985.449081018516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45985.449081018516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45985.449081018516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45985.449081018516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45985.449081018516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45985.449081018516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45985.449081018516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45985.449081018516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45985.449081018516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45985.449081018516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45985.449081018516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45985.449081018516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45985.449081018516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45985.449081018516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45985.449081018516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45985.449081018516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45985.449081018516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45985.449081018516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45985.449081018516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45985.449081018516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45985.449081018516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45985.449081018516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45985.449081018516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45985.449081018516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45985.449081018516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45985.449081018516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45985.449081018516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45985.449081018516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45985.449081018516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45985.449081018516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45985.449081018516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45985.449081018516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45985.449081018516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45985.449081018516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45985.449081018516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45985.449081018516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45985.449081018516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45985.449081018516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45985.449081018516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45985.449081018516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45985.449081018516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45985.449081018516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45985.449081018516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45985.449081018516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45985.449081018516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45985.449081018516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45985.449081018516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45985.449081018516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45985.449081018516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45985.449081018516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45985.449081018516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45985.449081018516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45985.449081018516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45985.449081018516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45985.449081018516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45985.449081018516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45985.449081018516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45985.449081018516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45985.449081018516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45985.449081018516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45985.449081018516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45985.449081018516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45985.449081018516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45985.449081018516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45985.449081018516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45985.449081018516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45985.449081018516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45985.449081018516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45985.449081018516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45985.449081018516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45985.449081018516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45985.449081018516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45985.449081018516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45985.449081018516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45985.449081018516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45985.449081018516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45985.449081018516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45985.449081018516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45985.449081018516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45985.449081018516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45985.449081018516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45985.449081018516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45985.449081018516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45985.449081018516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45985.449081018516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45985.449081018516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45985.449081018516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45985.449081018516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45985.449081018516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45985.449081018516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45985.449081018516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45985.449081018516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45985.449081018516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45985.449081018516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45985.449081018516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45985.449081018516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45985.449081018516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45985.449081018516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45985.449081018516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45985.449081018516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45985.449081018516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45985.449081018516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45985.449081018516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45985.449081018516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45985.449081018516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45985.449081018516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45985.449081018516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45985.449081018516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45985.449081018516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45985.449081018516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45985.449081018516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45985.449081018516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45985.449081018516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45985.449081018516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45985.449081018516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45985.449081018516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45985.449081018516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45985.449081018516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45985.449081018516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45985.449081018516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45985.449081018516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45985.449081018516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45985.449081018516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45985.449081018516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45985.449081018516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45985.449081018516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45985.449081018516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45985.449081018516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45985.449081018516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45985.449081018516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45985.449081018516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45985.449081018516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45985.449081018516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45985.449081018516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45985.449081018516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45985.449081018516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45985.449081018516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45985.449081018516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45985.449081018516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45985.449081018516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45985.449081018516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45985.449081018516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45985.449081018516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45985.449081018516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45985.449081018516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45985.449081018516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45985.449081018516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45985.449081018516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45985.449081018516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45985.449081018516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45985.449081018516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45985.449081018516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45985.449081018516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45985.449081018516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45985.449081018516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45985.449081018516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45985.449081018516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45985.449081018516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45985.449081018516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45985.449081018516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45985.449081018516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45985.449081018516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45985.449081018516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45985.449081018516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45985.449081018516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45985.449081018516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45985.449081018516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45985.449081018516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45985.449081018516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45985.449081018516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45985.449081018516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45985.449081018516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45985.449081018516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45985.449081018516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45985.449081018516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45985.449081018516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45985.449081018516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45985.449081018516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45985.449081018516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45985.449081018516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45985.449081018516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45985.449081018516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45985.449081018516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45985.449081018516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45985.449081018516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45985.449081018516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45985.449081018516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45985.449081018516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45985.449081018516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45985.449081018516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45985.449081018516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45985.449081018516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45985.449081018516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45985.449081018516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45985.449081018516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45985.449081018516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45985.449081018516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45985.449081018516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45985.449081018516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45985.449081018516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45985.449081018516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45985.449081018516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45985.449081018516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45985.449081018516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45985.449081018516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45985.449081018516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45985.449081018516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45985.449081018516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45985.449081018516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45985.449081018516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45985.449081018516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45985.449081018516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45985.449081018516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45985.449081018516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45985.449081018516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45985.449081018516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45985.449081018516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45985.449081018516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45985.449081018516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45985.449081018516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45985.449081018516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45985.449081018516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45985.449081018516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45985.449081018516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45985.449081018516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45985.449081018516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45985.449081018516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45985.449081018516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45985.449081018516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45985.449081018516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45985.449081018516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45985.449081018516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45985.449081018516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45985.449081018516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45985.449081018516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45985.449081018516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45985.449081018516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45985.449081018516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45985.449081018516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45985.449081018516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45985.449081018516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45985.449081018516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45985.449081018516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45985.449081018516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45985.449081018516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45985.449081018516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45985.449081018516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45985.449081018516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45985.449081018516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45985.449081018516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45985.449081018516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45985.449081018516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45985.449081018516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45985.449081018516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45985.449081018516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45985.449081018516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45985.449081018516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45985.449081018516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45985.449081018516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45985.449081018516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45985.449081018516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45985.449081018516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45985.449081018516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45985.449081018516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45985.449081018516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45985.449081018516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45985.449081018516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45985.449081018516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45985.449081018516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45985.449081018516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45985.449081018516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45985.449081018516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45985.449081018516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45985.449081018516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45985.449081018516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45985.449081018516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45985.449081018516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45985.449081018516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45985.449081018516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45985.449081018516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45985.449081018516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45985.449081018516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45985.449081018516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45985.449081018516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45985.449081018516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45985.449081018516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45985.449081018516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45985.449081018516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45985.449081018516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45985.449081018516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45985.449081018516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45985.449081018516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45985.449081018516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45985.449081018516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45985.449081018516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45985.449081018516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45985.449081018516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45985.449081018516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45985.449081018516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45985.449081018516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45985.449081018516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45985.449081018516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45985.449081018516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45985.449081018516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45985.449081018516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45985.449081018516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45985.449081018516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45985.449081018516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45985.449081018516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45985.449081018516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45985.449081018516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45985.449081018516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45985.449081018516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45985.449081018516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45985.449081018516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45985.449081018516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45985.449081018516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45985.449081018516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45985.449081018516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45985.449081018516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45985.449081018516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45985.449081018516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45985.449081018516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45985.449081018516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45985.449081018516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45985.449081018516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45985.449081018516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45985.449081018516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45985.449081018516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45985.449081018516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45985.449081018516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45985.449081018516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45985.449081018516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45985.449081018516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45985.449081018516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45985.449081018516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45985.449081018516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45985.449081018516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45985.449081018516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45985.449081018516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45985.449081018516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45985.449081018516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45985.449081018516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45985.449081018516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45985.449081018516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45985.449081018516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45985.449081018516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45985.449081018516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45985.449081018516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45985.449081018516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45985.449081018516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45985.449081018516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45985.449081018516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45985.449081018516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45985.449081018516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45985.449081018516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45985.449081018516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45985.449081018516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45985.449081018516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45985.449081018516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45985.449081018516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45985.449081018516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45985.449081018516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45985.449081018516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45985.449081018516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45985.449081018516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45985.449081018516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45985.449081018516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45985.449081018516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45985.449081018516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45985.449081018516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45985.449081018516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45985.449081018516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45985.449081018516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45985.449081018516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45985.449081018516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45985.449081018516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45985.449081018516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45985.449081018516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45985.449081018516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45985.449081018516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45985.449081018516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45985.449081018516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45985.449081018516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45985.449081018516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45985.449081018516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45985.449081018516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45985.449081018516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45985.449081018516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45985.449081018516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45985.449081018516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45985.449081018516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45985.449081018516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45985.449081018516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45985.449081018516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45985.449081018516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45985.449081018516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45985.449081018516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45985.449081018516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45985.449081018516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45985.449081018516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45985.449081018516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45985.449081018516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45985.449081018516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45985.449081018516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45985.449081018516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45985.449081018516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45985.449081018516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45985.449081018516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45985.449081018516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45985.449081018516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45985.449081018516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45985.449081018516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45985.449081018516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45985.449081018516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45985.449081018516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45985.449081018516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45985.449081018516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45985.449081018516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45985.449081018516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45985.449081018516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45985.449081018516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45985.449081018516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45985.449081018516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45985.449081018516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45985.449081018516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45985.449081018516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45985.449081018516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45985.449081018516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45985.449081018516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45985.449081018516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45985.449081018516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45985.449081018516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45985.449081018516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45985.449081018516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45985.449081018516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45985.449081018516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45985.449081018516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45985.449081018516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45985.449081018516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45985.449081018516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45985.449081018516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45985.449081018516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45985.449081018516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45985.449081018516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45985.449081018516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45985.449081018516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45985.449081018516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45985.449081018516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45985.449081018516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45985.449081018516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45985.449081018516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45985.449081018516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45985.449081018516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45985.449081018516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45985.449081018516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45985.449081018516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45985.449081018516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45985.449081018516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45985.449081018516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45985.449081018516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45985.449081018516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45985.449081018516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45985.449081018516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45985.449081018516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45985.449081018516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45985.449081018516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45985.449081018516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45985.449081018516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45985.449081018516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45985.449081018516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45985.449081018516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45985.449081018516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45985.449081018516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45985.449081018516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45985.449081018516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45985.449081018516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45985.449081018516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45985.449081018516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45985.449081018516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45985.449081018516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45985.449081018516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45985.449081018516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45985.449081018516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45985.449081018516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45985.449081018516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45985.449081018516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45985.449081018516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45985.449081018516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45985.449081018516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45985.449081018516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45985.449081018516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45985.449081018516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45985.449081018516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45985.449081018516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45985.449081018516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45985.449081018516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45985.449081018516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45985.449081018516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45985.449081018516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45985.449081018516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45985.449081018516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45985.449081018516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45985.449081018516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45985.449081018516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45985.449081018516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45985.449081018516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45985.449081018516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45985.449081018516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45985.449081018516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45985.449081018516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45985.449081018516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45985.449081018516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45985.449081018516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45985.449081018516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45985.449081018516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45985.449081018516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45985.449081018516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45985.449081018516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45985.449081018516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45985.449081018516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45985.449081018516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45985.449081018516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45985.449081018516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45985.449081018516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45985.449081018516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45985.449081018516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45985.449081018516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45985.449081018516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45985.449081018516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45985.449081018516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45985.449081018516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45985.449081018516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45985.449081018516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45985.449081018516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45985.449081018516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45985.449081018516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45985.449081018516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45985.449081018516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45985.449081018516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45985.449081018516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45985.449081018516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45985.449081018516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45985.449081018516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45985.449081018516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45985.449081018516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45985.449081018516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45985.449081018516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45985.449081018516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45985.449081018516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45985.449081018516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45985.449081018516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45985.449081018516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45985.449081018516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45985.449081018516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45985.449081018516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45985.449081018516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45985.449081018516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45985.449081018516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45985.449081018516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45985.449081018516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45985.449081018516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45985.449081018516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45985.449081018516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45985.449081018516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45985.449081018516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45985.449081018516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45985.449081018516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45985.449081018516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45985.449081018516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45985.449081018516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45985.449081018516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45985.449081018516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45985.449081018516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45985.449081018516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45985.449081018516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45985.449081018516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45985.449081018516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45985.449081018516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45985.449081018516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45985.449081018516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45985.449081018516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45985.449081018516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45985.449081018516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45985.449081018516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45985.449081018516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45985.449081018516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45985.449081018516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45985.449081018516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45985.449081018516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45985.449081018516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45985.449081018516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45985.449081018516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45985.449081018516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45985.449081018516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45985.449081018516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45985.449081018516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45985.449081018516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45985.449081018516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45985.449081018516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45985.449081018516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45985.449081018516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45985.449081018516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45985.449081018516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45985.449081018516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45985.449081018516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45985.449081018516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45985.449081018516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45985.449081018516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45985.449081018516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45985.449081018516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45985.449081018516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45985.449081018516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45985.449081018516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45985.449081018516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45985.449081018516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45985.449081018516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45985.449081018516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45985.449081018516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45985.449081018516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45985.449081018516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45985.449081018516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45985.449081018516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45985.449081018516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45985.449081018516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45985.449081018516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45985.449081018516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45985.449081018516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45985.449081018516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45985.449081018516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45985.449081018516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45985.449081018516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45985.449081018516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45985.449081018516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45985.449081018516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45985.449081018516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45985.449081018516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45985.449081018516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45985.449081018516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45985.449081018516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45985.449081018516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45985.449081018516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45985.449081018516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45985.449081018516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45985.449081018516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45985.449081018516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45985.449081018516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45985.449081018516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45985.449081018516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45985.449081018516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45985.449081018516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45985.449081018516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45985.449081018516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45985.449081018516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45985.449081018516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45985.449081018516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45985.449081018516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45985.449081018516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45985.449081018516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45985.449081018516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45985.449081018516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45985.449081018516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45985.449081018516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45985.449081018516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45985.449081018516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45985.449081018516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45985.449081018516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45985.449081018516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45985.449081018516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45985.449081018516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45985.449081018516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45985.449081018516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45985.449081018516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45985.449081018516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45985.449081018516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45985.449081018516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45985.449081018516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45985.449081018516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45985.449081018516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45985.449081018516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45985.449081018516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45985.449081018516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45985.449081018516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45985.449081018516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45985.449081018516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45985.449081018516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45985.449081018516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45985.449081018516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45985.449081018516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45985.449081018516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45985.449081018516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45985.449081018516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45985.449081018516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45985.449081018516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45985.449081018516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45985.449081018516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45985.449081018516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45985.449081018516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45985.449081018516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45985.449081018516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45985.449081018516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45985.449081018516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45985.449081018516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45985.449081018516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45985.449081018516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45985.449081018516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45985.449081018516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45985.449081018516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45985.449081018516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45985.449081018516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45985.449081018516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45985.449081018516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45985.449081018516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45985.449081018516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45985.449081018516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45985.449081018516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45985.449081018516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45985.449081018516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45985.449081018516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45985.449081018516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45985.449081018516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45985.449081018516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45985.449081018516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45985.449081018516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45985.449081018516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45985.449081018516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45985.449081018516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45985.449081018516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45985.449081018516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45985.449081018516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45985.449081018516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45985.449081018516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45985.449081018516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45985.449081018516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45985.449081018516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45985.449081018516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45985.449081018516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45985.449081018516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45985.449081018516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45985.449081018516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45985.449081018516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45985.449081018516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45985.449081018516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45985.449081018516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45985.449081018516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45985.449081018516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45985.449081018516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45985.449081018516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45985.449081018516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45985.449081018516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45985.449081018516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45985.449081018516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45985.449081018516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45985.449081018516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45985.449081018516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45985.449081018516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45985.449081018516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45985.449081018516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45985.449081018516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45985.449081018516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45985.449081018516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45985.449081018516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45985.449081018516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45985.449081018516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45985.449081018516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45985.449081018516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45985.449081018516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45985.449081018516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45985.449081018516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45985.449081018516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45985.449081018516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45985.449081018516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45985.449081018516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45985.449081018516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45985.449081018516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45985.449081018516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45985.449081018516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45985.449081018516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45985.449081018516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45985.449081018516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45985.449081018516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45985.449081018516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45985.449081018516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45985.449081018516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45985.449081018516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45985.449081018516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45985.449081018516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45985.449081018516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45985.449081018516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45985.449081018516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45985.449081018516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45985.449081018516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45985.449081018516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45985.449081018516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45985.449081018516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45985.449081018516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45985.449081018516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45985.449081018516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45985.449081018516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45985.449081018516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45985.449081018516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45985.449081018516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45985.449081018516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45985.449081018516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45985.449081018516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45985.449081018516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45985.449081018516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45985.449081018516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45985.449081018516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45985.449081018516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45985.449081018516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45985.449081018516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45985.449081018516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45985.449081018516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45985.449081018516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45985.449081018516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45985.449081018516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45985.449081018516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45985.449081018516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45985.449081018516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45985.449081018516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45985.449081018516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45985.449081018516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45985.449081018516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45985.449081018516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45985.449081018516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45985.449081018516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45985.449081018516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45985.449081018516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45985.449081018516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45985.449081018516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45985.449081018516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45985.449081018516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45985.449081018516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45985.449081018516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45985.449081018516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45985.449081018516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45985.449081018516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45985.449081018516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45985.449081018516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45985.449081018516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45985.449081018516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45985.449081018516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45985.449081018516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45985.449081018516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45985.449081018516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45985.449081018516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45985.449081018516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45985.449081018516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45985.449081018516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45985.449081018516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45985.449081018516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45985.449081018516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45985.449081018516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45985.449081018516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45985.449081018516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45985.449081018516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45985.449081018516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45985.449081018516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45985.449081018516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45985.449081018516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45985.449081018516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45985.449081018516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45985.449081018516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45985.449081018516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45985.449081018516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45985.449081018516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45985.449081018516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45985.449081018516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45985.449081018516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45985.449081018516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45985.449081018516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45985.449081018516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45985.449081018516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45985.449081018516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45985.449081018516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45985.449081018516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45985.449081018516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45985.449081018516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45985.449081018516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45985.449081018516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45985.449081018516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45985.449081018516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45985.449081018516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45985.449081018516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45985.449081018516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45985.449081018516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45985.449081018516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45985.449081018516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45985.449081018516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45985.449081018516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45985.449081018516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45985.449081018516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45985.449081018516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45985.449081018516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45985.449081018516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45985.449081018516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45985.449081018516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45985.449081018516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45985.449081018516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45985.449081018516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45985.449081018516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45985.449081018516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45985.449081018516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45985.449081018516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45985.449081018516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45985.449081018516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45985.449081018516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45985.449081018516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45985.449081018516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45985.449081018516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45985.449081018516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45985.449081018516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45985.449081018516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45985.449081018516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45985.449081018516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45985.449081018516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45985.449081018516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45985.449081018516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45985.449081018516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45985.449081018516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45985.449081018516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45985.449081018516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45985.449081018516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45985.449081018516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45985.449081018516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45985.449081018516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45985.449081018516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45985.449081018516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45985.449081018516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45985.449081018516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45985.449081018516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45985.449081018516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45985.449081018516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45985.449081018516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45985.449081018516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45985.449081018516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45985.449081018516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45985.449081018516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45985.449081018516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45985.449081018516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45985.449081018516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45985.449081018516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45985.449081018516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45985.449081018516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45985.449081018516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45985.449081018516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45985.449081018516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45985.449081018516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45985.449081018516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45985.449081018516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45985.449081018516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45985.449081018516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45985.449081018516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45985.449081018516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45985.449081018516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45985.449081018516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45985.449081018516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45985.449081018516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45985.449081018516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45985.449081018516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45985.449081018516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45985.449081018516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45985.449081018516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45985.449081018516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45985.449081018516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45985.449081018516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45985.449081018516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45985.449081018516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45985.449081018516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45985.449081018516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45985.449081018516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45985.449081018516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45985.449081018516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45985.449081018516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45985.449081018516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45985.449081018516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45985.449081018516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45985.449081018516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45985.449081018516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45985.449081018516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45985.449081018516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45985.449081018516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45985.449081018516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45985.449081018516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45985.449081018516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45985.449081018516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45985.449081018516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45985.449081018516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45985.449081018516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45985.449081018516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45985.449081018516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45985.449081018516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45985.449081018516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45985.449081018516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45985.449081018516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45985.449081018516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45985.449081018516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45985.449081018516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45985.449081018516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45985.449081018516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45985.449081018516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45985.449081018516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45985.449081018516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45985.449081018516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45985.449081018516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45985.449081018516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45985.449081018516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45985.449081018516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45985.449081018516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45985.449081018516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45985.449081018516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45985.449081018516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45985.449081018516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45985.449081018516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45985.449081018516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45985.449081018516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45985.449081018516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45985.449081018516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45985.449081018516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45985.449081018516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45985.449081018516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45985.449081018516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45985.449081018516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45985.449081018516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45985.449081018516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45985.449081018516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45985.449081018516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45985.449081018516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45985.449081018516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45985.449081018516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45985.449081018516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45985.449081018516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45985.449081018516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45985.449081018516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45985.449081018516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45985.449081018516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45985.449081018516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45985.449081018516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45985.449081018516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45985.449081018516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45985.449081018516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45985.449081018516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45985.449081018516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45985.449081018516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45985.449081018516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45985.449081018516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45985.449081018516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45985.449081018516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45985.449081018516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45985.449081018516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45985.449081018516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45985.449081018516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45985.449081018516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45985.449081018516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45985.449081018516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45985.449081018516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281.96836342591996</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0.95596724536881084</v>
      </c>
      <c r="H3" s="95">
        <v>45983.94866898148</v>
      </c>
      <c r="I3" s="113" t="str">
        <f>IFERROR(VLOOKUP(D3,DB!A:F,6,0),"")</f>
        <v>Sceco</v>
      </c>
      <c r="J3" s="113" t="str">
        <f>IFERROR(VLOOKUP(D3,DB!A:G,7,0),"")</f>
        <v>In progress</v>
      </c>
      <c r="K3" s="97" t="s">
        <v>39122</v>
      </c>
      <c r="L3" s="91" t="str">
        <f>IFERROR(VLOOKUP(D3,DB!A:I,9,0),"")</f>
        <v>Latis</v>
      </c>
    </row>
    <row r="4" spans="1:16" s="98" customFormat="1" ht="15" customHeight="1">
      <c r="A4" s="113" t="s">
        <v>39123</v>
      </c>
      <c r="B4" s="113" t="str">
        <f>IFERROR(VLOOKUP(D4,DB!A:K,11,0),"")</f>
        <v>R4</v>
      </c>
      <c r="C4" s="93">
        <v>1</v>
      </c>
      <c r="D4" s="91" t="s">
        <v>7007</v>
      </c>
      <c r="E4" s="94" t="s">
        <v>39021</v>
      </c>
      <c r="F4" s="95"/>
      <c r="G4" s="96">
        <f ca="1">IFERROR(NOW()-F4,"")</f>
        <v>45985.449080671293</v>
      </c>
      <c r="H4" s="95">
        <v>45985.356944444444</v>
      </c>
      <c r="I4" s="113" t="str">
        <f>IFERROR(VLOOKUP(D4,DB!A:F,6,0),"")</f>
        <v>SCECO</v>
      </c>
      <c r="J4" s="113" t="str">
        <f>IFERROR(VLOOKUP(D4,DB!A:G,7,0),"")</f>
        <v>Good</v>
      </c>
      <c r="K4" s="97" t="s">
        <v>39124</v>
      </c>
      <c r="L4" s="91" t="str">
        <f>IFERROR(VLOOKUP(D4,DB!A:I,9,0),"")</f>
        <v>Zain</v>
      </c>
    </row>
    <row r="5" spans="1:16" ht="15" customHeight="1">
      <c r="A5" s="113" t="s">
        <v>39125</v>
      </c>
      <c r="B5" s="113" t="str">
        <f>IFERROR(VLOOKUP(D5,DB!A:K,11,0),"")</f>
        <v>R4</v>
      </c>
      <c r="C5" s="93">
        <v>1</v>
      </c>
      <c r="D5" s="91" t="s">
        <v>37635</v>
      </c>
      <c r="E5" s="94" t="s">
        <v>39021</v>
      </c>
      <c r="F5" s="95">
        <v>45985.358900462961</v>
      </c>
      <c r="G5" s="96">
        <f t="shared" ref="G5:G28" ca="1" si="0">IFERROR(NOW()-F5,"")</f>
        <v>9.0180555554979946E-2</v>
      </c>
      <c r="H5" s="95">
        <v>45985.352777777778</v>
      </c>
      <c r="I5" s="113" t="str">
        <f>IFERROR(VLOOKUP(D5,DB!A:F,6,0),"")</f>
        <v>SCECO</v>
      </c>
      <c r="J5" s="113" t="str">
        <f>IFERROR(VLOOKUP(D5,DB!A:G,7,0),"")</f>
        <v>Dead</v>
      </c>
      <c r="K5" s="97" t="s">
        <v>39126</v>
      </c>
      <c r="L5" s="91" t="str">
        <f>IFERROR(VLOOKUP(D5,DB!A:I,9,0),"")</f>
        <v>Latis</v>
      </c>
    </row>
    <row r="6" spans="1:16" ht="15" customHeight="1">
      <c r="A6" s="113" t="s">
        <v>39127</v>
      </c>
      <c r="B6" s="113" t="str">
        <f>IFERROR(VLOOKUP(D6,DB!A:K,11,0),"")</f>
        <v>R4</v>
      </c>
      <c r="C6" s="93">
        <v>1</v>
      </c>
      <c r="D6" s="91" t="s">
        <v>29421</v>
      </c>
      <c r="E6" s="94" t="s">
        <v>39021</v>
      </c>
      <c r="F6" s="95">
        <v>45985.355081018519</v>
      </c>
      <c r="G6" s="96">
        <f t="shared" ca="1" si="0"/>
        <v>9.3999999997322448E-2</v>
      </c>
      <c r="H6" s="95">
        <v>45985.348611111112</v>
      </c>
      <c r="I6" s="113" t="str">
        <f>IFERROR(VLOOKUP(D6,DB!A:F,6,0),"")</f>
        <v>SCECO</v>
      </c>
      <c r="J6" s="113" t="str">
        <f>IFERROR(VLOOKUP(D6,DB!A:G,7,0),"")</f>
        <v>Vandalized</v>
      </c>
      <c r="K6" s="97" t="s">
        <v>39128</v>
      </c>
      <c r="L6" s="91" t="str">
        <f>IFERROR(VLOOKUP(D6,DB!A:I,9,0),"")</f>
        <v>Latis</v>
      </c>
    </row>
    <row r="7" spans="1:16" ht="15" customHeight="1">
      <c r="A7" s="113" t="s">
        <v>39129</v>
      </c>
      <c r="B7" s="113" t="str">
        <f>IFERROR(VLOOKUP(D7,DB!A:K,11,0),"")</f>
        <v>R4</v>
      </c>
      <c r="C7" s="93">
        <v>4</v>
      </c>
      <c r="D7" s="91" t="s">
        <v>30643</v>
      </c>
      <c r="E7" s="94" t="s">
        <v>39021</v>
      </c>
      <c r="F7" s="95">
        <v>45985.402071759258</v>
      </c>
      <c r="G7" s="96">
        <f t="shared" ca="1" si="0"/>
        <v>4.7009259258629754E-2</v>
      </c>
      <c r="H7" s="95">
        <v>45985.382870370369</v>
      </c>
      <c r="I7" s="113" t="str">
        <f>IFERROR(VLOOKUP(D7,DB!A:F,6,0),"")</f>
        <v>SCECO</v>
      </c>
      <c r="J7" s="113" t="str">
        <f>IFERROR(VLOOKUP(D7,DB!A:G,7,0),"")</f>
        <v>Dead+Dead</v>
      </c>
      <c r="K7" s="97" t="s">
        <v>39124</v>
      </c>
      <c r="L7" s="91" t="str">
        <f>IFERROR(VLOOKUP(D7,DB!A:I,9,0),"")</f>
        <v>Latis</v>
      </c>
    </row>
    <row r="8" spans="1:16" ht="15" customHeight="1">
      <c r="A8" s="113" t="s">
        <v>39123</v>
      </c>
      <c r="B8" s="113" t="str">
        <f>IFERROR(VLOOKUP(D8,DB!A:K,11,0),"")</f>
        <v>R4</v>
      </c>
      <c r="C8" s="93">
        <v>1</v>
      </c>
      <c r="D8" s="91" t="s">
        <v>37429</v>
      </c>
      <c r="E8" s="94" t="s">
        <v>39021</v>
      </c>
      <c r="F8" s="95"/>
      <c r="G8" s="96">
        <f t="shared" ca="1" si="0"/>
        <v>45985.449081018516</v>
      </c>
      <c r="H8" s="95">
        <v>45985.406550925924</v>
      </c>
      <c r="I8" s="113" t="str">
        <f>IFERROR(VLOOKUP(D8,DB!A:F,6,0),"")</f>
        <v>SCECO</v>
      </c>
      <c r="J8" s="113" t="str">
        <f>IFERROR(VLOOKUP(D8,DB!A:G,7,0),"")</f>
        <v>Dead+Weak</v>
      </c>
      <c r="K8" s="97" t="s">
        <v>39124</v>
      </c>
      <c r="L8" s="91" t="str">
        <f>IFERROR(VLOOKUP(D8,DB!A:I,9,0),"")</f>
        <v>Latis</v>
      </c>
    </row>
    <row r="9" spans="1:16" ht="15" customHeight="1">
      <c r="A9" s="113"/>
      <c r="B9" s="113" t="str">
        <f>IFERROR(VLOOKUP(D9,DB!A:K,11,0),"")</f>
        <v/>
      </c>
      <c r="C9" s="93"/>
      <c r="D9" s="91"/>
      <c r="E9" s="94"/>
      <c r="F9" s="95"/>
      <c r="G9" s="96">
        <f t="shared" ca="1" si="0"/>
        <v>45985.449081018516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45985.449081018516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45985.449081018516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45985.449081018516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45985.449081018516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45985.449081018516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45985.449081018516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45985.449081018516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45985.449081018516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45985.449081018516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45985.449081018516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45985.449081018516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45985.449081018516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45985.449081018516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45985.449081018516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45985.449081018516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45985.449081018516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45985.449081018516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45985.449081018516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45985.449081018516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45985.449081018516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45985.449081018516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45985.449081018516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45985.449081018516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45985.449081018516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45985.449081018516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45985.449081018516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45985.449081018516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45985.449081018516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45985.449081018516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45985.449081018516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45985.449081018516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45985.449081018516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45985.449081018516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45985.449081018516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45985.449081018516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45985.449081018516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45985.449081018516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45985.449081018516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45985.449081018516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45985.449081018516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45985.449081018516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45985.449081018516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45985.449081018516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45985.449081018516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45985.449081018516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45985.449081018516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45985.449081018516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45985.449081018516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45985.449081018516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45985.449081018516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45985.449081018516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45985.449081018516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45985.449081018516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45985.449081018516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45985.449081018516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45985.449081018516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45985.449081018516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45985.449081018516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45985.449081018516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45985.449081018516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45985.449081018516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45985.449081018516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45985.449081018516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45985.449081018516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45985.449081018516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45985.449081018516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45985.449081018516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45985.449081018516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45985.449081018516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45985.449081018516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45985.449081018516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45985.449081018516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45985.449081018516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45985.449081018516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45985.449081018516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45985.449081018516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45985.449081018516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45985.449081018516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45985.449081018516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45985.449081018516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45985.449081018516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45985.449081018516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45985.449081018516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45985.449081018516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45985.449081018516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45985.449081018516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45985.449081018516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45985.449081018516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45985.449081018516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45985.449081018516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45985.449081018516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45985.449081018516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45985.449081018516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45985.449081018516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45985.449081018516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45985.449081018516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45985.449081018516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45985.449081018516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45985.449081018516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45985.449081018516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45985.449081018516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45985.449081018516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45985.449081018516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45985.449081018516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45985.449081018516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45985.449081018516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45985.449081018516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45985.449081018516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45985.449081018516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45985.449081018516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45985.449081018516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45985.449081018516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45985.449081018516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45985.449081018516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45985.449081018516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45985.449081018516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45985.449081018516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45985.449081018516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45985.449081018516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45985.449081018516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45985.449081018516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45985.449081018516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45985.449081018516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45985.449081018516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45985.449081018516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45985.449081018516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45985.449081018516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45985.449081018516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45985.449081018516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45985.449081018516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45985.449081018516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45985.449081018516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45985.449081018516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45985.449081018516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45985.449081018516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45985.449081018516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45985.449081018516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45985.449081018516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45985.449081018516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45985.449081018516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45985.449081018516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45985.449081018516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45985.449081018516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45985.449081018516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45985.449081018516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45985.449081018516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45985.449081018516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45985.449081018516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45985.449081018516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45985.449081018516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45985.449081018516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45985.449081018516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45985.449081018516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45985.449081018516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45985.449081018516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45985.449081018516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45985.449081018516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45985.449081018516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45985.449081018516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45985.449081018516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45985.449081018516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45985.449081018516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45985.449081018516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45985.449081018516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45985.449081018516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45985.449081018516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45985.449081018516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45985.449081018516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45985.449081018516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45985.449081018516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45985.449081018516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45985.449081018516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45985.449081018516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45985.449081018516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45985.449081018516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45985.449081018516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45985.449081018516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45985.449081018516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45985.449081018516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45985.449081018516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45985.449081018516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45985.449081018516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45985.449081018516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45985.449081018516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45985.449081018516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45985.449081018516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45985.449081018516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45985.449081018516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45985.449081018516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45985.449081018516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45985.449081018516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45985.449081018516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45985.449081018516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45985.449081018516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45985.449081018516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45985.449081018516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45985.449081018516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45985.449081018516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45985.449081018516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45985.449081018516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45985.449081018516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45985.449081018516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45985.449081018516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45985.449081018516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45985.449081018516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45985.449081018516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45985.449081018516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45985.449081018516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45985.449081018516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45985.449081018516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45985.449081018516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45985.449081018516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45985.449081018516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45985.449081018516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45985.449081018516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45985.449081018516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45985.449081018516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45985.449081018516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45985.449081018516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45985.449081018516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45985.449081018516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45985.449081018516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45985.449081018516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45985.449081018516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45985.449081018516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45985.449081018516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45985.449081018516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45985.449081018516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45985.449081018516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45985.449081018516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45985.449081018516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45985.449081018516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45985.449081018516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45985.449081018516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45985.449081018516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45985.449081018516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45985.449081018516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45985.449081018516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45985.449081018516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45985.449081018516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45985.449081018516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45985.449081018516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45985.449081018516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45985.449081018516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45985.449081018516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45985.449081018516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45985.449081018516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45985.449081018516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45985.449081018516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45985.449081018516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45985.449081018516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45985.449081018516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45985.449081018516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45985.449081018516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45985.449081018516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45985.449081018516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45985.449081018516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45985.449081018516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45985.449081018516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45985.449081018516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45985.449081018516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45985.449081018516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45985.449081018516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45985.449081018516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45985.449081018516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45985.449081018516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45985.449081018516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45985.449081018516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45985.449081018516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45985.449081018516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45985.449081018516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45985.449081018516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45985.449081018516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45985.449081018516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45985.449081018516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45985.449081018516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45985.449081018516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45985.449081018516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45985.449081018516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45985.449081018516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45985.449081018516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45985.449081018516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45985.449081018516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45985.449081018516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45985.449081018516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45985.449081018516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45985.449081018516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45985.449081018516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45985.449081018516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45985.449081018516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45985.449081018516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45985.449081018516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45985.449081018516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45985.449081018516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45985.449081018516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45985.449081018516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45985.449081018516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45985.449081018516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45985.449081018516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45985.449081018516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45985.449081018516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45985.449081018516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45985.449081018516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45985.449081018516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45985.449081018516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45985.449081018516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45985.449081018516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45985.449081018516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45985.449081018516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45985.449081018516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45985.449081018516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45985.449081018516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45985.449081018516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45985.449081018516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45985.449081018516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45985.449081018516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45985.449081018516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45985.449081018516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45985.449081018516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45985.449081018516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45985.449081018516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45985.449081018516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45985.449081018516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45985.449081018516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45985.449081018516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45985.449081018516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45985.449081018516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45985.449081018516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45985.449081018516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45985.449081018516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45985.449081018516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45985.449081018516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45985.449081018516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45985.449081018516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45985.449081018516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45985.449081018516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45985.449081018516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45985.449081018516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45985.449081018516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45985.449081018516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45985.449081018516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45985.449081018516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45985.449081018516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45985.449081018516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45985.449081018516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45985.449081018516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45985.449081018516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45985.449081018516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45985.449081018516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45985.449081018516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45985.449081018516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45985.449081018516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45985.449081018516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45985.449081018516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45985.449081018516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45985.449081018516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45985.449081018516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45985.449081018516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45985.449081018516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45985.449081018516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45985.449081018516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45985.449081018516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45985.449081018516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45985.449081018516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45985.449081018516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45985.449081018516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45985.449081018516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45985.449081018516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45985.449081018516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45985.449081018516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45985.449081018516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45985.449081018516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45985.449081018516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45985.449081018516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45985.449081018516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45985.449081018516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45985.449081018516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45985.449081018516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45985.449081018516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45985.449081018516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45985.449081018516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45985.449081018516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45985.449081018516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45985.449081018516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45985.449081018516</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93.617020833327842</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39024</v>
      </c>
      <c r="F3" s="38">
        <v>45926.188877314817</v>
      </c>
      <c r="G3" s="108">
        <f t="shared" ref="G3" ca="1" si="0">IFERROR(NOW()-F3,"")</f>
        <v>59.260203703699517</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39024</v>
      </c>
      <c r="F4" s="110">
        <v>45948.661111111112</v>
      </c>
      <c r="G4" s="111">
        <f t="shared" ref="G4" ca="1" si="1">IFERROR(NOW()-F4,"")</f>
        <v>36.787969907403749</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4.0757824074025848</v>
      </c>
      <c r="H5" s="122">
        <v>45981.360798611109</v>
      </c>
      <c r="I5" s="109" t="str">
        <f>IFERROR(VLOOKUP(D5,DB!A:F,6,0),"")</f>
        <v>SCECO</v>
      </c>
      <c r="J5" s="109" t="str">
        <f>IFERROR(VLOOKUP(D5,DB!A:G,7,0),"")</f>
        <v>Dead</v>
      </c>
      <c r="K5" s="109" t="s">
        <v>39137</v>
      </c>
      <c r="L5" s="109" t="str">
        <f>IFERROR(VLOOKUP(D5,DB!A:I,9,0),"")</f>
        <v>Latis</v>
      </c>
    </row>
    <row r="6" spans="1:13">
      <c r="A6" s="109"/>
      <c r="B6" s="109" t="str">
        <f>IFERROR(VLOOKUP(D6,DB!A:K,11,0),"")</f>
        <v/>
      </c>
      <c r="C6" s="109"/>
      <c r="D6" s="143"/>
      <c r="E6" s="109"/>
      <c r="F6" s="109"/>
      <c r="G6" s="111">
        <f ca="1">IFERROR(NOW()-F6,"")</f>
        <v>45985.449080671293</v>
      </c>
      <c r="H6" s="109"/>
      <c r="I6" s="109" t="str">
        <f>IFERROR(VLOOKUP(D6,DB!A:F,6,0),"")</f>
        <v/>
      </c>
      <c r="J6" s="109" t="str">
        <f>IFERROR(VLOOKUP(D6,DB!A:G,7,0),"")</f>
        <v/>
      </c>
      <c r="K6" s="109"/>
      <c r="L6" s="109" t="str">
        <f>IFERROR(VLOOKUP(D6,DB!A:I,9,0),"")</f>
        <v/>
      </c>
    </row>
    <row r="7" spans="1:13">
      <c r="A7" s="109"/>
      <c r="B7" s="109" t="str">
        <f>IFERROR(VLOOKUP(D7,DB!A:K,11,0),"")</f>
        <v>R5</v>
      </c>
      <c r="C7" s="109"/>
      <c r="D7" s="109" t="s">
        <v>32941</v>
      </c>
      <c r="E7" s="109"/>
      <c r="F7" s="109"/>
      <c r="G7" s="111">
        <f ca="1">IFERROR(NOW()-F7,"")</f>
        <v>45985.449081018516</v>
      </c>
      <c r="H7" s="109"/>
      <c r="I7" s="109" t="str">
        <f>IFERROR(VLOOKUP(D7,DB!A:F,6,0),"")</f>
        <v>SCECO</v>
      </c>
      <c r="J7" s="109" t="str">
        <f>IFERROR(VLOOKUP(D7,DB!A:G,7,0),"")</f>
        <v>Good</v>
      </c>
      <c r="K7" s="109"/>
      <c r="L7" s="109" t="str">
        <f>IFERROR(VLOOKUP(D7,DB!A:I,9,0),"")</f>
        <v>Latis</v>
      </c>
    </row>
    <row r="8" spans="1:13">
      <c r="A8" s="109"/>
      <c r="B8" s="109" t="str">
        <f>IFERROR(VLOOKUP(D8,DB!A:K,11,0),"")</f>
        <v/>
      </c>
      <c r="C8" s="109"/>
      <c r="D8" s="109"/>
      <c r="E8" s="109"/>
      <c r="F8" s="109"/>
      <c r="G8" s="111">
        <f ca="1">IFERROR(NOW()-F8,"")</f>
        <v>45985.449081018516</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45985.449081018516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45985.449081018516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45985.449081018516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45985.449081018516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45985.449081018516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45985.449081018516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45985.449081018516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45985.449081018516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45985.449081018516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45985.449081018516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45985.449081018516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45985.449081018516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45985.449081018516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45985.449081018516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45985.449081018516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45985.449081018516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45985.449081018516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45985.449081018516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45985.449081018516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45985.449081018516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45985.449081018516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45985.449081018516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45985.449081018516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45985.449081018516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45985.449081018516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45985.449081018516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45985.449081018516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45985.449081018516</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45985.449081018516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45985.449081018516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45985.449081018516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45985.449081018516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45985.449081018516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45985.449081018516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45985.449081018516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45985.449081018516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45985.449081018516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45985.449081018516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45985.449081018516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45985.449081018516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45985.449081018516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45985.449081018516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45985.449081018516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45985.449081018516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45985.449081018516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45985.449081018516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45985.449081018516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45985.449081018516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45985.449081018516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45985.449081018516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45985.449081018516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45985.449081018516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45985.449081018516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45985.449081018516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45985.449081018516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45985.449081018516</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45985.449081018516</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45985.449081018516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45985.449081018516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45985.449081018516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45985.449081018516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45985.449081018516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45985.449081018516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45985.449081018516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45985.449081018516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45985.449081018516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45985.449081018516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45985.449081018516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45985.449081018516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45985.449081018516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45985.449081018516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45985.449081018516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45985.449081018516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45985.449081018516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45985.449081018516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45985.449081018516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45985.449081018516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45985.449081018516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45985.449081018516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45985.449081018516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45985.449081018516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45985.449081018516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45985.449081018516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45985.449081018516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45985.449081018516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45985.449081018516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45985.449081018516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45985.449081018516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45985.449081018516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45985.449081018516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45985.449081018516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45985.449080671293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45985.449080671293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45985.449080671293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45985.449080671293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45985.449081018516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45985.449081018516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45985.449081018516</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