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869" documentId="120_S{2AC9BD13-BADA-5192-A53E-5A8FF88502F6}" xr6:coauthVersionLast="47" xr6:coauthVersionMax="47" xr10:uidLastSave="{856F7D78-43AF-4599-ACDA-432FD324C4BD}"/>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4" i="2"/>
  <c r="G4" i="2"/>
  <c r="I4" i="2"/>
  <c r="J4" i="2"/>
  <c r="L4" i="2"/>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 i="1"/>
  <c r="G3" i="1"/>
  <c r="I3" i="1"/>
  <c r="J3" i="1"/>
  <c r="L3" i="1"/>
  <c r="B4" i="1"/>
  <c r="G4" i="1"/>
  <c r="I4" i="1"/>
  <c r="J4" i="1"/>
  <c r="L4" i="1"/>
  <c r="B5" i="1"/>
  <c r="G5" i="1"/>
  <c r="I5" i="1"/>
  <c r="J5" i="1"/>
  <c r="L5" i="1"/>
  <c r="B6" i="1"/>
  <c r="G6" i="1"/>
  <c r="I6" i="1"/>
  <c r="J6" i="1"/>
  <c r="L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alcChain>
</file>

<file path=xl/sharedStrings.xml><?xml version="1.0" encoding="utf-8"?>
<sst xmlns="http://schemas.openxmlformats.org/spreadsheetml/2006/main" count="180285" uniqueCount="39128">
  <si>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</si>
  <si>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</si>
  <si>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</si>
  <si>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</si>
  <si>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</si>
  <si>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</si>
  <si>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</si>
  <si>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</si>
  <si>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</si>
  <si>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</si>
  <si>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</si>
  <si>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</si>
  <si>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</si>
  <si>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</si>
  <si>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</si>
  <si>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</si>
  <si>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</si>
  <si>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</si>
  <si>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</si>
  <si>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</si>
  <si>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</si>
  <si>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</si>
  <si>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</si>
  <si>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</si>
  <si>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</si>
  <si>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</si>
  <si>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</si>
  <si>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</si>
  <si>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</si>
  <si>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</si>
  <si>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</si>
  <si>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</si>
  <si>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</si>
  <si>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</si>
  <si>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</si>
  <si>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</si>
  <si>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</si>
  <si>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</si>
  <si>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</si>
  <si>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</si>
  <si>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</si>
  <si>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</si>
  <si>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</si>
  <si>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</si>
  <si>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</si>
  <si>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</si>
  <si>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</si>
  <si>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</si>
  <si>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</si>
  <si>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</si>
  <si>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</si>
  <si>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</si>
  <si>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</si>
  <si>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</si>
  <si>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</si>
  <si>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</si>
  <si>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</si>
  <si>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</si>
  <si>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</si>
  <si>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</si>
  <si>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</si>
  <si>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</si>
  <si>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</si>
  <si>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</si>
  <si>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</si>
  <si>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</si>
  <si>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</si>
  <si>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</si>
  <si>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</si>
  <si>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</si>
  <si>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</si>
  <si>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</si>
  <si>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</si>
  <si>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</si>
  <si>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</si>
  <si>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</si>
  <si>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</si>
  <si>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</si>
  <si>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</si>
  <si>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</si>
  <si>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</si>
  <si>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</si>
  <si>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</si>
  <si>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</si>
  <si>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</si>
  <si>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</si>
  <si>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</si>
  <si>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</si>
  <si>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</si>
  <si>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</si>
  <si>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</si>
  <si>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</si>
  <si>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</si>
  <si>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</si>
  <si>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</si>
  <si>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</si>
  <si>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</si>
  <si>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</si>
  <si>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</si>
  <si>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</si>
  <si>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</si>
  <si>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</si>
  <si>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</si>
  <si>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</si>
  <si>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</si>
  <si>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</si>
  <si>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</si>
  <si>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</si>
  <si>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</si>
  <si>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</si>
  <si>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</si>
  <si>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</si>
  <si>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</si>
  <si>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</si>
  <si>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</si>
  <si>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</si>
  <si>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</si>
  <si>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</si>
  <si>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</si>
  <si>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</si>
  <si>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</si>
  <si>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</si>
  <si>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</si>
  <si>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</si>
  <si>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</si>
  <si>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</si>
  <si>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</si>
  <si>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</si>
  <si>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</si>
  <si>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</si>
  <si>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</si>
  <si>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</si>
  <si>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</si>
  <si>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</si>
  <si>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</si>
  <si>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</si>
  <si>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</si>
  <si>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</si>
  <si>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</si>
  <si>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</si>
  <si>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</si>
  <si>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</si>
  <si>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</si>
  <si>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</si>
  <si>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</si>
  <si>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</si>
  <si>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</si>
  <si>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</si>
  <si>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</si>
  <si>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</si>
  <si>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</si>
  <si>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</si>
  <si>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</si>
  <si>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</si>
  <si>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</si>
  <si>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</si>
  <si>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</si>
  <si>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</si>
  <si>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</si>
  <si>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</si>
  <si>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</si>
  <si>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</si>
  <si>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</si>
  <si>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</si>
  <si>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</si>
  <si>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</si>
  <si>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</si>
  <si>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</si>
  <si>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</si>
  <si>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</si>
  <si>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</si>
  <si>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</si>
  <si>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</si>
  <si>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</si>
  <si>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</si>
  <si>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</si>
  <si>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</si>
  <si>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</si>
  <si>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</si>
  <si>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</si>
  <si>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</si>
  <si>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</si>
  <si>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</si>
  <si>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</si>
  <si>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</si>
  <si>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</si>
  <si>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</si>
  <si>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</si>
  <si>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</si>
  <si>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</si>
  <si>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</si>
  <si>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</si>
  <si>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</si>
  <si>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</si>
  <si>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</si>
  <si>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</si>
  <si>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</si>
  <si>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</si>
  <si>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</si>
  <si>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</si>
  <si>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</si>
  <si>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</si>
  <si>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</si>
  <si>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</si>
  <si>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</si>
  <si>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</si>
  <si>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</si>
  <si>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</si>
  <si>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</si>
  <si>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</si>
  <si>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</si>
  <si>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</si>
  <si>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</si>
  <si>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</si>
  <si>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</si>
  <si>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</si>
  <si>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</si>
  <si>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</si>
  <si>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</si>
  <si>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</si>
  <si>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</si>
  <si>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</si>
  <si>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</si>
  <si>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</si>
  <si>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</si>
  <si>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</si>
  <si>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</si>
  <si>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</si>
  <si>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</si>
  <si>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</si>
  <si>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</si>
  <si>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</si>
  <si>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</si>
  <si>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</si>
  <si>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</si>
  <si>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</si>
  <si>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</si>
  <si>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</si>
  <si>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</si>
  <si>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</si>
  <si>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</si>
  <si>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</si>
  <si>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</si>
  <si>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</si>
  <si>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</si>
  <si>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</si>
  <si>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</si>
  <si>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</si>
  <si>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</si>
  <si>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</si>
  <si>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</si>
  <si>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</si>
  <si>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</si>
  <si>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</si>
  <si>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</si>
  <si>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</si>
  <si>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</si>
  <si>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</si>
  <si>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</si>
  <si>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</si>
  <si>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</si>
  <si>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</si>
  <si>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</si>
  <si>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</si>
  <si>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</si>
  <si>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</si>
  <si>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</si>
  <si>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</si>
  <si>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</si>
  <si>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</si>
  <si>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</si>
  <si>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</si>
  <si>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</si>
  <si>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</si>
  <si>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</si>
  <si>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</si>
  <si>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</si>
  <si>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</si>
  <si>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</si>
  <si>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</si>
  <si>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</si>
  <si>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</si>
  <si>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</si>
  <si>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</si>
  <si>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</si>
  <si>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</si>
  <si>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</si>
  <si>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</si>
  <si>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</si>
  <si>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</si>
  <si>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</si>
  <si>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</si>
  <si>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</si>
  <si>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</si>
  <si>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</si>
  <si>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</si>
  <si>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</si>
  <si>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</si>
  <si>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</si>
  <si>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</si>
  <si>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</si>
  <si>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</si>
  <si>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</si>
  <si>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</si>
  <si>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</si>
  <si>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</si>
  <si>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</si>
  <si>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</si>
  <si>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</si>
  <si>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</si>
  <si>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</si>
  <si>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</si>
  <si>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</si>
  <si>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</si>
  <si>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</si>
  <si>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</si>
  <si>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</si>
  <si>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</si>
  <si>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</si>
  <si>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</si>
  <si>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</si>
  <si>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</si>
  <si>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</si>
  <si>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</si>
  <si>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</si>
  <si>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</si>
  <si>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</si>
  <si>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</si>
  <si>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</si>
  <si>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</si>
  <si>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</si>
  <si>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</si>
  <si>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</si>
  <si>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</si>
  <si>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</si>
  <si>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</si>
  <si>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</si>
  <si>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</si>
  <si>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</si>
  <si>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</si>
  <si>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</si>
  <si>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</si>
  <si>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</si>
  <si>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</si>
  <si>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</si>
  <si>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</si>
  <si>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</si>
  <si>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</si>
  <si>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</si>
  <si>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</si>
  <si>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</si>
  <si>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</si>
  <si>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</si>
  <si>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</si>
  <si>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</si>
  <si>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</si>
  <si>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</si>
  <si>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</si>
  <si>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</si>
  <si>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</si>
  <si>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</si>
  <si>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</si>
  <si>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</si>
  <si>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</si>
  <si>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</si>
  <si>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</si>
  <si>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</si>
  <si>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</si>
  <si>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</si>
  <si>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</si>
  <si>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</si>
  <si>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</si>
  <si>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</si>
  <si>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</si>
  <si>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</si>
  <si>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</si>
  <si>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</si>
  <si>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</si>
  <si>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</si>
  <si>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</si>
  <si>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</si>
  <si>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</si>
  <si>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</si>
  <si>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</si>
  <si>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</si>
  <si>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</si>
  <si>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</si>
  <si>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</si>
  <si>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</si>
  <si>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</si>
  <si>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</si>
  <si>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</si>
  <si>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</si>
  <si>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</si>
  <si>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</si>
  <si>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</si>
  <si>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</si>
  <si>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</si>
  <si>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</si>
  <si>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</si>
  <si>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</si>
  <si>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</si>
  <si>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</si>
  <si>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</si>
  <si>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</si>
  <si>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</si>
  <si>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</si>
  <si>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</si>
  <si>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</si>
  <si>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</si>
  <si>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</si>
  <si>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</si>
  <si>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</si>
  <si>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</si>
  <si>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</si>
  <si>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</si>
  <si>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</si>
  <si>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</si>
  <si>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</si>
  <si>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</si>
  <si>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</si>
  <si>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</si>
  <si>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</si>
  <si>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</si>
  <si>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</si>
  <si>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</si>
  <si>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</si>
  <si>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</si>
  <si>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</si>
  <si>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</si>
  <si>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</si>
  <si>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</si>
  <si>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</si>
  <si>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</si>
  <si>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</si>
  <si>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</si>
  <si>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</si>
  <si>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</si>
  <si>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</si>
  <si>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</si>
  <si>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</si>
  <si>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</si>
  <si>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</si>
  <si>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</si>
  <si>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</si>
  <si>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</si>
  <si>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</si>
  <si>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</si>
  <si>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</si>
  <si>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</si>
  <si>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</si>
  <si>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</si>
  <si>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</si>
  <si>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</si>
  <si>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</si>
  <si>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</si>
  <si>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</si>
  <si>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</si>
  <si>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</si>
  <si>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</si>
  <si>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</si>
  <si>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</si>
  <si>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</si>
  <si>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</si>
  <si>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</si>
  <si>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</si>
  <si>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</si>
  <si>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</si>
  <si>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</si>
  <si>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</si>
  <si>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</si>
  <si>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</si>
  <si>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</si>
  <si>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</si>
  <si>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</si>
  <si>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</si>
  <si>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</si>
  <si>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</si>
  <si>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</si>
  <si>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</si>
  <si>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</si>
  <si>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</si>
  <si>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</si>
  <si>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</si>
  <si>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</si>
  <si>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</si>
  <si>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</si>
  <si>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</si>
  <si>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</si>
  <si>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</si>
  <si>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</si>
  <si>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</si>
  <si>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</si>
  <si>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</si>
  <si>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</si>
  <si>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</si>
  <si>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</si>
  <si>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</si>
  <si>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</si>
  <si>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</si>
  <si>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</si>
  <si>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</si>
  <si>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</si>
  <si>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</si>
  <si>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</si>
  <si>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</si>
  <si>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</si>
  <si>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</si>
  <si>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</si>
  <si>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</si>
  <si>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</si>
  <si>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</si>
  <si>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</si>
  <si>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</si>
  <si>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</si>
  <si>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</si>
  <si>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</si>
  <si>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</si>
  <si>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</si>
  <si>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</si>
  <si>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</si>
  <si>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</si>
  <si>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</si>
  <si>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</si>
  <si>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</si>
  <si>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</si>
  <si>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</si>
  <si>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</si>
  <si>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</si>
  <si>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</si>
  <si>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</si>
  <si>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</si>
  <si>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</si>
  <si>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</si>
  <si>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</si>
  <si>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</si>
  <si>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</si>
  <si>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</si>
  <si>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</si>
  <si>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</si>
  <si>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</si>
  <si>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</si>
  <si>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</si>
  <si>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</si>
  <si>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</si>
  <si>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</si>
  <si>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</si>
  <si>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</si>
  <si>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</si>
  <si>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</si>
  <si>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</si>
  <si>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</si>
  <si>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</si>
  <si>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</si>
  <si>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</si>
  <si>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</si>
  <si>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</si>
  <si>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</si>
  <si>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</si>
  <si>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</si>
  <si>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</si>
  <si>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</si>
  <si>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</si>
  <si>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</si>
  <si>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</si>
  <si>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</si>
  <si>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</si>
  <si>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</si>
  <si>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</si>
  <si>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</si>
  <si>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</si>
  <si>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</si>
  <si>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</si>
  <si>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</si>
  <si>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</si>
  <si>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</si>
  <si>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</si>
  <si>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</si>
  <si>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</si>
  <si>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</si>
  <si>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</si>
  <si>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</si>
  <si>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</si>
  <si>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</si>
  <si>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</si>
  <si>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</si>
  <si>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</si>
  <si>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</si>
  <si>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</si>
  <si>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</si>
  <si>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</si>
  <si>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</si>
  <si>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</si>
  <si>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</si>
  <si>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</si>
  <si>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</si>
  <si>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</si>
  <si>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</si>
  <si>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</si>
  <si>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</si>
  <si>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</si>
  <si>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</si>
  <si>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</si>
  <si>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</si>
  <si>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</si>
  <si>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</si>
  <si>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</si>
  <si>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</si>
  <si>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</si>
  <si>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</si>
  <si>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</si>
  <si>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</si>
  <si>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</si>
  <si>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</si>
  <si>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</si>
  <si>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</si>
  <si>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</si>
  <si>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</si>
  <si>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</si>
  <si>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</si>
  <si>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</si>
  <si>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</si>
  <si>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</si>
  <si>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</si>
  <si>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</si>
  <si>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</si>
  <si>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</si>
  <si>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</si>
  <si>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</si>
  <si>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</si>
  <si>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</si>
  <si>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</si>
  <si>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</si>
  <si>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</si>
  <si>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</si>
  <si>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</si>
  <si>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</si>
  <si>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</si>
  <si>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</si>
  <si>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</si>
  <si>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</si>
  <si>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</si>
  <si>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</si>
  <si>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</si>
  <si>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</si>
  <si>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</si>
  <si>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</si>
  <si>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</si>
  <si>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</si>
  <si>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</si>
  <si>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</si>
  <si>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</si>
  <si>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</si>
  <si>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</si>
  <si>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</si>
  <si>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</si>
  <si>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</si>
  <si>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</si>
  <si>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</si>
  <si>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</si>
  <si>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</si>
  <si>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</si>
  <si>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</si>
  <si>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</si>
  <si>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</si>
  <si>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</si>
  <si>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</si>
  <si>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</si>
  <si>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</si>
  <si>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</si>
  <si>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</si>
  <si>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</si>
  <si>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</si>
  <si>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</si>
  <si>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</si>
  <si>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</si>
  <si>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</si>
  <si>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</si>
  <si>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</si>
  <si>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</si>
  <si>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</si>
  <si>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</si>
  <si>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</si>
  <si>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</si>
  <si>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</si>
  <si>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</si>
  <si>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</si>
  <si>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</si>
  <si>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</si>
  <si>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</si>
  <si>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</si>
  <si>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</si>
  <si>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</si>
  <si>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</si>
  <si>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</si>
  <si>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</si>
  <si>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</si>
  <si>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</si>
  <si>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</si>
  <si>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</si>
  <si>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</si>
  <si>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</si>
  <si>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</si>
  <si>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</si>
  <si>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</si>
  <si>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</si>
  <si>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</si>
  <si>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</si>
  <si>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</si>
  <si>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</si>
  <si>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</si>
  <si>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</si>
  <si>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</si>
  <si>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</si>
  <si>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</si>
  <si>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</si>
  <si>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</si>
  <si>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</si>
  <si>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</si>
  <si>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</si>
  <si>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</si>
  <si>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</si>
  <si>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</si>
  <si>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</si>
  <si>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</si>
  <si>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</si>
  <si>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</si>
  <si>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</si>
  <si>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</si>
  <si>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</si>
  <si>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</si>
  <si>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</si>
  <si>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</si>
  <si>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</si>
  <si>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</si>
  <si>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</si>
  <si>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</si>
  <si>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</si>
  <si>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</si>
  <si>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</si>
  <si>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</si>
  <si>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</si>
  <si>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</si>
  <si>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</si>
  <si>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</si>
  <si>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</si>
  <si>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</si>
  <si>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</si>
  <si>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</si>
  <si>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</si>
  <si>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</si>
  <si>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</si>
  <si>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</si>
  <si>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</si>
  <si>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</si>
  <si>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</si>
  <si>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</si>
  <si>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</si>
  <si>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</si>
  <si>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</si>
  <si>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</si>
  <si>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</si>
  <si>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</si>
  <si>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</si>
  <si>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</si>
  <si>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</si>
  <si>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</si>
  <si>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</si>
  <si>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</si>
  <si>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</si>
  <si>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</si>
  <si>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</si>
  <si>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</si>
  <si>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</si>
  <si>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</si>
  <si>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</si>
  <si>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</si>
  <si>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</si>
  <si>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</si>
  <si>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</si>
  <si>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</si>
  <si>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</si>
  <si>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</si>
  <si>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</si>
  <si>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</si>
  <si>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</si>
  <si>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</si>
  <si>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</si>
  <si>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</si>
  <si>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</si>
  <si>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</si>
  <si>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</si>
  <si>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</si>
  <si>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</si>
  <si>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</si>
  <si>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</si>
  <si>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</si>
  <si>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</si>
  <si>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</si>
  <si>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</si>
  <si>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</si>
  <si>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</si>
  <si>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</si>
  <si>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</si>
  <si>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</si>
  <si>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</si>
  <si>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</si>
  <si>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</si>
  <si>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</si>
  <si>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</si>
  <si>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</si>
  <si>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</si>
  <si>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</si>
  <si>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</si>
  <si>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</si>
  <si>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</si>
  <si>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</si>
  <si>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</si>
  <si>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</si>
  <si>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</si>
  <si>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</si>
  <si>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</si>
  <si>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</si>
  <si>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</si>
  <si>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</si>
  <si>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</si>
  <si>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</si>
  <si>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</si>
  <si>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</si>
  <si>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</si>
  <si>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</si>
  <si>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</si>
  <si>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</si>
  <si>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</si>
  <si>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</si>
  <si>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</si>
  <si>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</si>
  <si>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</si>
  <si>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</si>
  <si>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</si>
  <si>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</si>
  <si>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</si>
  <si>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</si>
  <si>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</si>
  <si>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</si>
  <si>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</si>
  <si>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</si>
  <si>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</si>
  <si>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</si>
  <si>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</si>
  <si>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</si>
  <si>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</si>
  <si>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</si>
  <si>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</si>
  <si>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</si>
  <si>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</si>
  <si>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</si>
  <si>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</si>
  <si>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</si>
  <si>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</si>
  <si>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</si>
  <si>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</si>
  <si>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</si>
  <si>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</si>
  <si>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</si>
  <si>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</si>
  <si>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</si>
  <si>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</si>
  <si>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</si>
  <si>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</si>
  <si>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</si>
  <si>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</si>
  <si>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</si>
  <si>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</si>
  <si>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</si>
  <si>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</si>
  <si>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</si>
  <si>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</si>
  <si>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</si>
  <si>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</si>
  <si>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</si>
  <si>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</si>
  <si>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</si>
  <si>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</si>
  <si>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</si>
  <si>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</si>
  <si>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</si>
  <si>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</si>
  <si>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</si>
  <si>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</si>
  <si>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</si>
  <si>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</si>
  <si>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</si>
  <si>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</si>
  <si>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</si>
  <si>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</si>
  <si>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</si>
  <si>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</si>
  <si>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</si>
  <si>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</si>
  <si>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</si>
  <si>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</si>
  <si>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</si>
  <si>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</si>
  <si>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</si>
  <si>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</si>
  <si>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</si>
  <si>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</si>
  <si>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</si>
  <si>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</si>
  <si>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</si>
  <si>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</si>
  <si>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</si>
  <si>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</si>
  <si>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</si>
  <si>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</si>
  <si>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</si>
  <si>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</si>
  <si>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</si>
  <si>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</si>
  <si>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</si>
  <si>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</si>
  <si>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</si>
  <si>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</si>
  <si>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</si>
  <si>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</si>
  <si>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</si>
  <si>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</si>
  <si>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</si>
  <si>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</si>
  <si>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</si>
  <si>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</si>
  <si>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</si>
  <si>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</si>
  <si>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</si>
  <si>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</si>
  <si>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</si>
  <si>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</si>
  <si>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</si>
  <si>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</si>
  <si>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</si>
  <si>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</si>
  <si>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</si>
  <si>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</si>
  <si>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</si>
  <si>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</si>
  <si>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</si>
  <si>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</si>
  <si>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</si>
  <si>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</si>
  <si>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</si>
  <si>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</si>
  <si>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</si>
  <si>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</si>
  <si>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</si>
  <si>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</si>
  <si>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</si>
  <si>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</si>
  <si>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</si>
  <si>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</si>
  <si>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</si>
  <si>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</si>
  <si>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</si>
  <si>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</si>
  <si>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</si>
  <si>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</si>
  <si>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</si>
  <si>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</si>
  <si>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</si>
  <si>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</si>
  <si>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</si>
  <si>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</si>
  <si>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</si>
  <si>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</si>
  <si>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</si>
  <si>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</si>
  <si>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</si>
  <si>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</si>
  <si>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</si>
  <si>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</si>
  <si>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</si>
  <si>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</si>
  <si>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</si>
  <si>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</si>
  <si>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</si>
  <si>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</si>
  <si>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</si>
  <si>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</si>
  <si>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</si>
  <si>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</si>
  <si>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</si>
  <si>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</si>
  <si>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</si>
  <si>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</si>
  <si>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</si>
  <si>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</si>
  <si>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</si>
  <si>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</si>
  <si>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</si>
  <si>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</si>
  <si>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</si>
  <si>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</si>
  <si>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</si>
  <si>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</si>
  <si>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</si>
  <si>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</si>
  <si>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</si>
  <si>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</si>
  <si>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</si>
  <si>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</si>
  <si>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</si>
  <si>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</si>
  <si>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</si>
  <si>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</si>
  <si>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</si>
  <si>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</si>
  <si>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</si>
  <si>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</si>
  <si>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</si>
  <si>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</si>
  <si>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</si>
  <si>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</si>
  <si>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</si>
  <si>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</si>
  <si>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</si>
  <si>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</si>
  <si>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</si>
  <si>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</si>
  <si>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</si>
  <si>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</si>
  <si>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</si>
  <si>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</si>
  <si>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</si>
  <si>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</si>
  <si>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</si>
  <si>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</si>
  <si>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</si>
  <si>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</si>
  <si>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</si>
  <si>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</si>
  <si>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</si>
  <si>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</si>
  <si>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</si>
  <si>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</si>
  <si>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</si>
  <si>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</si>
  <si>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</si>
  <si>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</si>
  <si>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</si>
  <si>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</si>
  <si>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</si>
  <si>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</si>
  <si>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</si>
  <si>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</si>
  <si>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</si>
  <si>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</si>
  <si>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</si>
  <si>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</si>
  <si>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</si>
  <si>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</si>
  <si>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</si>
  <si>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</si>
  <si>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</si>
  <si>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</si>
  <si>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</si>
  <si>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</si>
  <si>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</si>
  <si>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</si>
  <si>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</si>
  <si>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</si>
  <si>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</si>
  <si>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</si>
  <si>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</si>
  <si>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</si>
  <si>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</si>
  <si>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</si>
  <si>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</si>
  <si>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</si>
  <si>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</si>
  <si>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</si>
  <si>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</si>
  <si>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</si>
  <si>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</si>
  <si>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</si>
  <si>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</si>
  <si>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</si>
  <si>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</si>
  <si>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</si>
  <si>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</si>
  <si>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</si>
  <si>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</si>
  <si>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</si>
  <si>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</si>
  <si>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</si>
  <si>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</si>
  <si>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</si>
  <si>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</si>
  <si>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</si>
  <si>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</si>
  <si>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</si>
  <si>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</si>
  <si>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</si>
  <si>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</si>
  <si>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</si>
  <si>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</si>
  <si>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</si>
  <si>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</si>
  <si>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</si>
  <si>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</si>
  <si>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</si>
  <si>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</si>
  <si>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</si>
  <si>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</si>
  <si>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</si>
  <si>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</si>
  <si>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</si>
  <si>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</si>
  <si>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</si>
  <si>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</si>
  <si>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</si>
  <si>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</si>
  <si>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</si>
  <si>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</si>
  <si>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</si>
  <si>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</si>
  <si>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</si>
  <si>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</si>
  <si>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</si>
  <si>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</si>
  <si>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</si>
  <si>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</si>
  <si>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</si>
  <si>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</si>
  <si>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</si>
  <si>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</si>
  <si>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</si>
  <si>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</si>
  <si>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</si>
  <si>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</si>
  <si>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</si>
  <si>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</si>
  <si>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</si>
  <si>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</si>
  <si>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</si>
  <si>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</si>
  <si>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</si>
  <si>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</si>
  <si>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</si>
  <si>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</si>
  <si>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</si>
  <si>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</si>
  <si>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</si>
  <si>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</si>
  <si>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</si>
  <si>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</si>
  <si>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</si>
  <si>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</si>
  <si>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</si>
  <si>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</si>
  <si>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</si>
  <si>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</si>
  <si>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</si>
  <si>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</si>
  <si>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</si>
  <si>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</si>
  <si>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</si>
  <si>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</si>
  <si>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</si>
  <si>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</si>
  <si>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</si>
  <si>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</si>
  <si>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</si>
  <si>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</si>
  <si>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</si>
  <si>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</si>
  <si>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</si>
  <si>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</si>
  <si>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</si>
  <si>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</si>
  <si>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</si>
  <si>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</si>
  <si>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</si>
  <si>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</si>
  <si>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</si>
  <si>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</si>
  <si>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</si>
  <si>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</si>
  <si>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</si>
  <si>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</si>
  <si>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</si>
  <si>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</si>
  <si>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</si>
  <si>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</si>
  <si>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</si>
  <si>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</si>
  <si>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</si>
  <si>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</si>
  <si>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</si>
  <si>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</si>
  <si>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</si>
  <si>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</si>
  <si>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</si>
  <si>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</si>
  <si>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</si>
  <si>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</si>
  <si>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</si>
  <si>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</si>
  <si>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</si>
  <si>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</si>
  <si>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</si>
  <si>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</si>
  <si>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</si>
  <si>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</si>
  <si>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</si>
  <si>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</si>
  <si>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</si>
  <si>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</si>
  <si>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</si>
  <si>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</si>
  <si>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</si>
  <si>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</si>
  <si>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</si>
  <si>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</si>
  <si>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</si>
  <si>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</si>
  <si>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</si>
  <si>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</si>
  <si>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</si>
  <si>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</si>
  <si>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</si>
  <si>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</si>
  <si>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</si>
  <si>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</si>
  <si>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</si>
  <si>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</si>
  <si>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</si>
  <si>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</si>
  <si>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</si>
  <si>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</si>
  <si>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</si>
  <si>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</si>
  <si>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</si>
  <si>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</si>
  <si>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</si>
  <si>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</si>
  <si>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</si>
  <si>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</si>
  <si>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</si>
  <si>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</si>
  <si>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</si>
  <si>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</si>
  <si>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</si>
  <si>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</si>
  <si>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</si>
  <si>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</si>
  <si>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</si>
  <si>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</si>
  <si>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</si>
  <si>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</si>
  <si>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</si>
  <si>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</si>
  <si>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</si>
  <si>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</si>
  <si>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</si>
  <si>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</si>
  <si>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</si>
  <si>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</si>
  <si>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</si>
  <si>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</si>
  <si>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</si>
  <si>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</si>
  <si>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</si>
  <si>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</si>
  <si>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</si>
  <si>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</si>
  <si>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</si>
  <si>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</si>
  <si>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</si>
  <si>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</si>
  <si>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</si>
  <si>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</si>
  <si>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</si>
  <si>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</si>
  <si>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</si>
  <si>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</si>
  <si>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</si>
  <si>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</si>
  <si>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</si>
  <si>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</si>
  <si>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</si>
  <si>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</si>
  <si>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</si>
  <si>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</si>
  <si>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</si>
  <si>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</si>
  <si>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</si>
  <si>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</si>
  <si>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</si>
  <si>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</si>
  <si>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</si>
  <si>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</si>
  <si>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</si>
  <si>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</si>
  <si>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</si>
  <si>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</si>
  <si>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</si>
  <si>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</si>
  <si>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</si>
  <si>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</si>
  <si>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</si>
  <si>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</si>
  <si>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</si>
  <si>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</si>
  <si>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</si>
  <si>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</si>
  <si>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</si>
  <si>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</si>
  <si>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</si>
  <si>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</si>
  <si>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</si>
  <si>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</si>
  <si>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</si>
  <si>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</si>
  <si>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</si>
  <si>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</si>
  <si>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</si>
  <si>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</si>
  <si>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</si>
  <si>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</si>
  <si>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</si>
  <si>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</si>
  <si>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</si>
  <si>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</si>
  <si>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</si>
  <si>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</si>
  <si>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</si>
  <si>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</si>
  <si>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</si>
  <si>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</si>
  <si>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</si>
  <si>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</si>
  <si>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</si>
  <si>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</si>
  <si>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</si>
  <si>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</si>
  <si>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</si>
  <si>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</si>
  <si>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</si>
  <si>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</si>
  <si>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</si>
  <si>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</si>
  <si>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</si>
  <si>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</si>
  <si>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</si>
  <si>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</si>
  <si>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</si>
  <si>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</si>
  <si>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</si>
  <si>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</si>
  <si>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</si>
  <si>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</si>
  <si>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</si>
  <si>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</si>
  <si>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</si>
  <si>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</si>
  <si>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</si>
  <si>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</si>
  <si>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</si>
  <si>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</si>
  <si>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</si>
  <si>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</si>
  <si>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</si>
  <si>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</si>
  <si>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</si>
  <si>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</si>
  <si>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</si>
  <si>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</si>
  <si>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</si>
  <si>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</si>
  <si>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</si>
  <si>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</si>
  <si>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</si>
  <si>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</si>
  <si>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</si>
  <si>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</si>
  <si>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</si>
  <si>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</si>
  <si>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</si>
  <si>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</si>
  <si>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</si>
  <si>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</si>
  <si>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</si>
  <si>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</si>
  <si>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</si>
  <si>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</si>
  <si>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</si>
  <si>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</si>
  <si>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</si>
  <si>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</si>
  <si>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</si>
  <si>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</si>
  <si>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</si>
  <si>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</si>
  <si>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</si>
  <si>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</si>
  <si>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</si>
  <si>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</si>
  <si>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</si>
  <si>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</si>
  <si>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</si>
  <si>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</si>
  <si>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</si>
  <si>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</si>
  <si>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</si>
  <si>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</si>
  <si>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</si>
  <si>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</si>
  <si>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</si>
  <si>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</si>
  <si>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</si>
  <si>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</si>
  <si>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</si>
  <si>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</si>
  <si>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</si>
  <si>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</si>
  <si>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</si>
  <si>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</si>
  <si>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</si>
  <si>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</si>
  <si>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</si>
  <si>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</si>
  <si>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</si>
  <si>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</si>
  <si>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</si>
  <si>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</si>
  <si>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</si>
  <si>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</si>
  <si>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</si>
  <si>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</si>
  <si>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</si>
  <si>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</si>
  <si>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</si>
  <si>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</si>
  <si>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</si>
  <si>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</si>
  <si>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</si>
  <si>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</si>
  <si>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</si>
  <si>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</si>
  <si>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</si>
  <si>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</si>
  <si>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</si>
  <si>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</si>
  <si>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</si>
  <si>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</si>
  <si>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</si>
  <si>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</si>
  <si>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</si>
  <si>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</si>
  <si>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</si>
  <si>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</si>
  <si>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</si>
  <si>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</si>
  <si>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</si>
  <si>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</si>
  <si>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</si>
  <si>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</si>
  <si>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</si>
  <si>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</si>
  <si>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</si>
  <si>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</si>
  <si>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</si>
  <si>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</si>
  <si>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</si>
  <si>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</si>
  <si>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</si>
  <si>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</si>
  <si>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</si>
  <si>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</si>
  <si>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</si>
  <si>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</si>
  <si>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</si>
  <si>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</si>
  <si>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</si>
  <si>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</si>
  <si>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</si>
  <si>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</si>
  <si>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</si>
  <si>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</si>
  <si>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</si>
  <si>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</si>
  <si>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</si>
  <si>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</si>
  <si>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</si>
  <si>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</si>
  <si>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</si>
  <si>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</si>
  <si>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</si>
  <si>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</si>
  <si>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</si>
  <si>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</si>
  <si>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</si>
  <si>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</si>
  <si>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</si>
  <si>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</si>
  <si>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</si>
  <si>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</si>
  <si>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</si>
  <si>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</si>
  <si>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</si>
  <si>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</si>
  <si>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</si>
  <si>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</si>
  <si>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</si>
  <si>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</si>
  <si>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</si>
  <si>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</si>
  <si>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</si>
  <si>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</si>
  <si>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</si>
  <si>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</si>
  <si>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</si>
  <si>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</si>
  <si>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</si>
  <si>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</si>
  <si>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</si>
  <si>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</si>
  <si>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</si>
  <si>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</si>
  <si>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</si>
  <si>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</si>
  <si>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</si>
  <si>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</si>
  <si>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</si>
  <si>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</si>
  <si>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</si>
  <si>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</si>
  <si>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</si>
  <si>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</si>
  <si>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</si>
  <si>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</si>
  <si>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</si>
  <si>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</si>
  <si>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</si>
  <si>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</si>
  <si>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</si>
  <si>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</si>
  <si>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</si>
  <si>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</si>
  <si>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</si>
  <si>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</si>
  <si>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</si>
  <si>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</si>
  <si>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</si>
  <si>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</si>
  <si>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</si>
  <si>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</si>
  <si>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</si>
  <si>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</si>
  <si>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</si>
  <si>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</si>
  <si>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</si>
  <si>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</si>
  <si>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</si>
  <si>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</si>
  <si>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</si>
  <si>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</si>
  <si>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</si>
  <si>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</si>
  <si>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</si>
  <si>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</si>
  <si>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</si>
  <si>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</si>
  <si>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</si>
  <si>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</si>
  <si>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</si>
  <si>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</si>
  <si>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</si>
  <si>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</si>
  <si>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</si>
  <si>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</si>
  <si>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</si>
  <si>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</si>
  <si>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</si>
  <si>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</si>
  <si>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</si>
  <si>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</si>
  <si>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</si>
  <si>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</si>
  <si>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</si>
  <si>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</si>
  <si>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</si>
  <si>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</si>
  <si>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</si>
  <si>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</si>
  <si>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</si>
  <si>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</si>
  <si>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</si>
  <si>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</si>
  <si>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</si>
  <si>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</si>
  <si>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</si>
  <si>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</si>
  <si>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</si>
  <si>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</si>
  <si>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</si>
  <si>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</si>
  <si>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</si>
  <si>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</si>
  <si>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</si>
  <si>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</si>
  <si>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</si>
  <si>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</si>
  <si>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</si>
  <si>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</si>
  <si>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</si>
  <si>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</si>
  <si>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</si>
  <si>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</si>
  <si>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</si>
  <si>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</si>
  <si>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</si>
  <si>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</si>
  <si>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</si>
  <si>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</si>
  <si>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</si>
  <si>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</si>
  <si>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</si>
  <si>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</si>
  <si>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</si>
  <si>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</si>
  <si>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</si>
  <si>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</si>
  <si>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</si>
  <si>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</si>
  <si>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</si>
  <si>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</si>
  <si>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</si>
  <si>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</si>
  <si>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</si>
  <si>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</si>
  <si>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</si>
  <si>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</si>
  <si>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</si>
  <si>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</si>
  <si>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</si>
  <si>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</si>
  <si>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</si>
  <si>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</si>
  <si>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</si>
  <si>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</si>
  <si>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</si>
  <si>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</si>
  <si>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</si>
  <si>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</si>
  <si>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</si>
  <si>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</si>
  <si>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</si>
  <si>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</si>
  <si>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</si>
  <si>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</si>
  <si>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</si>
  <si>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</si>
  <si>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</si>
  <si>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</si>
  <si>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</si>
  <si>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</si>
  <si>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</si>
  <si>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</si>
  <si>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</si>
  <si>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</si>
  <si>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</si>
  <si>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</si>
  <si>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</si>
  <si>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</si>
  <si>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</si>
  <si>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</si>
  <si>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</si>
  <si>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</si>
  <si>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</si>
  <si>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</si>
  <si>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</si>
  <si>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</si>
  <si>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</si>
  <si>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</si>
  <si>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</si>
  <si>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</si>
  <si>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</si>
  <si>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</si>
  <si>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</si>
  <si>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</si>
  <si>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</si>
  <si>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</si>
  <si>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</si>
  <si>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</si>
  <si>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</si>
  <si>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</si>
  <si>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</si>
  <si>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</si>
  <si>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</si>
  <si>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</si>
  <si>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</si>
  <si>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</si>
  <si>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</si>
  <si>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</si>
  <si>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</si>
  <si>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</si>
  <si>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</si>
  <si>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</si>
  <si>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</si>
  <si>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</si>
  <si>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</si>
  <si>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</si>
  <si>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</si>
  <si>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</si>
  <si>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</si>
  <si>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</si>
  <si>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</si>
  <si>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</si>
  <si>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</si>
  <si>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</si>
  <si>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</si>
  <si>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</si>
  <si>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</si>
  <si>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</si>
  <si>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</si>
  <si>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</si>
  <si>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</si>
  <si>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</si>
  <si>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</si>
  <si>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</si>
  <si>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</si>
  <si>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</si>
  <si>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</si>
  <si>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</si>
  <si>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</si>
  <si>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</si>
  <si>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</si>
  <si>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</si>
  <si>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</si>
  <si>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</si>
  <si>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</si>
  <si>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</si>
  <si>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</si>
  <si>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</si>
  <si>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</si>
  <si>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</si>
  <si>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</si>
  <si>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</si>
  <si>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</si>
  <si>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</si>
  <si>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</si>
  <si>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</si>
  <si>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</si>
  <si>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</si>
  <si>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</si>
  <si>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</si>
  <si>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</si>
  <si>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</si>
  <si>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</si>
  <si>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</si>
  <si>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</si>
  <si>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</si>
  <si>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</si>
  <si>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</si>
  <si>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</si>
  <si>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</si>
  <si>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</si>
  <si>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</si>
  <si>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</si>
  <si>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</si>
  <si>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</si>
  <si>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</si>
  <si>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</si>
  <si>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</si>
  <si>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</si>
  <si>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</si>
  <si>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</si>
  <si>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</si>
  <si>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</si>
  <si>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</si>
  <si>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</si>
  <si>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</si>
  <si>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</si>
  <si>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</si>
  <si>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</si>
  <si>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</si>
  <si>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</si>
  <si>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</si>
  <si>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</si>
  <si>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</si>
  <si>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</si>
  <si>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</si>
  <si>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</si>
  <si>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</si>
  <si>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</si>
  <si>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</si>
  <si>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</si>
  <si>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</si>
  <si>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</si>
  <si>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</si>
  <si>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</si>
  <si>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</si>
  <si>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</si>
  <si>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</si>
  <si>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</si>
  <si>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</si>
  <si>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</si>
  <si>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</si>
  <si>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</si>
  <si>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</si>
  <si>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</si>
  <si>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</si>
  <si>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</si>
  <si>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</si>
  <si>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</si>
  <si>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</si>
  <si>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</si>
  <si>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</si>
  <si>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</si>
  <si>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</si>
  <si>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</si>
  <si>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</si>
  <si>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</si>
  <si>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</si>
  <si>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</si>
  <si>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</si>
  <si>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</si>
  <si>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</si>
  <si>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</si>
  <si>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</si>
  <si>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</si>
  <si>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</si>
  <si>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</si>
  <si>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</si>
  <si>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</si>
  <si>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</si>
  <si>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</si>
  <si>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</si>
  <si>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</si>
  <si>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</si>
  <si>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</si>
  <si>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</si>
  <si>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</si>
  <si>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</si>
  <si>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</si>
  <si>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</si>
  <si>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</si>
  <si>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</si>
  <si>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</si>
  <si>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</si>
  <si>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</si>
  <si>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</si>
  <si>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</si>
  <si>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</si>
  <si>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</si>
  <si>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</si>
  <si>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</si>
  <si>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</si>
  <si>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</si>
  <si>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</si>
  <si>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</si>
  <si>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</si>
  <si>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</si>
  <si>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</si>
  <si>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</si>
  <si>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</si>
  <si>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</si>
  <si>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</si>
  <si>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</si>
  <si>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</si>
  <si>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</si>
  <si>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</si>
  <si>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</si>
  <si>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</si>
  <si>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</si>
  <si>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</si>
  <si>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</si>
  <si>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</si>
  <si>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</si>
  <si>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</si>
  <si>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</si>
  <si>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</si>
  <si>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</si>
  <si>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</si>
  <si>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</si>
  <si>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</si>
  <si>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</si>
  <si>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</si>
  <si>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</si>
  <si>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</si>
  <si>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</si>
  <si>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</si>
  <si>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</si>
  <si>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</si>
  <si>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</si>
  <si>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</si>
  <si>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</si>
  <si>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</si>
  <si>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</si>
  <si>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</si>
  <si>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</si>
  <si>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</si>
  <si>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</si>
  <si>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</si>
  <si>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</si>
  <si>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</si>
  <si>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</si>
  <si>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</si>
  <si>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</si>
  <si>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</si>
  <si>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</si>
  <si>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</si>
  <si>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</si>
  <si>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</si>
  <si>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</si>
  <si>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</si>
  <si>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</si>
  <si>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</si>
  <si>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</si>
  <si>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</si>
  <si>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</si>
  <si>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</si>
  <si>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</si>
  <si>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</si>
  <si>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</si>
  <si>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</si>
  <si>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</si>
  <si>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</si>
  <si>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</si>
  <si>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</si>
  <si>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</si>
  <si>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</si>
  <si>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</si>
  <si>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</si>
  <si>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</si>
  <si>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</si>
  <si>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</si>
  <si>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</si>
  <si>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</si>
  <si>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</si>
  <si>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</si>
  <si>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</si>
  <si>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</si>
  <si>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</si>
  <si>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</si>
  <si>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</si>
  <si>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</si>
  <si>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</si>
  <si>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</si>
  <si>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</si>
  <si>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</si>
  <si>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</si>
  <si>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</si>
  <si>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</si>
  <si>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</si>
  <si>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</si>
  <si>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</si>
  <si>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</si>
  <si>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</si>
  <si>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</si>
  <si>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</si>
  <si>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</si>
  <si>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</si>
  <si>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</si>
  <si>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</si>
  <si>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</si>
  <si>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</si>
  <si>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</si>
  <si>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</si>
  <si>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</si>
  <si>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</si>
  <si>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</si>
  <si>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</si>
  <si>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</si>
  <si>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</si>
  <si>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</si>
  <si>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</si>
  <si>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</si>
  <si>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</si>
  <si>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</si>
  <si>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</si>
  <si>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</si>
  <si>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</si>
  <si>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</si>
  <si>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</si>
  <si>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</si>
  <si>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</si>
  <si>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</si>
  <si>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</si>
  <si>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</si>
  <si>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</si>
  <si>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</si>
  <si>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</si>
  <si>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</si>
  <si>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</si>
  <si>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</si>
  <si>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</si>
  <si>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</si>
  <si>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</si>
  <si>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</si>
  <si>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</si>
  <si>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</si>
  <si>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</si>
  <si>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</si>
  <si>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</si>
  <si>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</si>
  <si>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</si>
  <si>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</si>
  <si>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</si>
  <si>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</si>
  <si>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</si>
  <si>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</si>
  <si>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</si>
  <si>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</si>
  <si>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</si>
  <si>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</si>
  <si>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</si>
  <si>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</si>
  <si>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</si>
  <si>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</si>
  <si>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</si>
  <si>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</si>
  <si>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</si>
  <si>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</si>
  <si>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</si>
  <si>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</si>
  <si>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</si>
  <si>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</si>
  <si>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</si>
  <si>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</si>
  <si>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</si>
  <si>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</si>
  <si>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</si>
  <si>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</si>
  <si>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</si>
  <si>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</si>
  <si>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</si>
  <si>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</si>
  <si>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</si>
  <si>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</si>
  <si>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</si>
  <si>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</si>
  <si>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</si>
  <si>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</si>
  <si>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</si>
  <si>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</si>
  <si>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</si>
  <si>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</si>
  <si>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</si>
  <si>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</si>
  <si>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</si>
  <si>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</si>
  <si>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</si>
  <si>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</si>
  <si>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</si>
  <si>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</si>
  <si>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</si>
  <si>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</si>
  <si>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</si>
  <si>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</si>
  <si>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</si>
  <si>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</si>
  <si>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</si>
  <si>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</si>
  <si>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</si>
  <si>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</si>
  <si>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</si>
  <si>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</si>
  <si>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</si>
  <si>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</si>
  <si>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</si>
  <si>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</si>
  <si>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</si>
  <si>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</si>
  <si>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</si>
  <si>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</si>
  <si>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</si>
  <si>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</si>
  <si>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</si>
  <si>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</si>
  <si>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</si>
  <si>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</si>
  <si>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</si>
  <si>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</si>
  <si>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</si>
  <si>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</si>
  <si>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</si>
  <si>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</si>
  <si>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</si>
  <si>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</si>
  <si>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</si>
  <si>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</si>
  <si>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</si>
  <si>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</si>
  <si>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</si>
  <si>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</si>
  <si>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</si>
  <si>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</si>
  <si>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</si>
  <si>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</si>
  <si>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</si>
  <si>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</si>
  <si>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</si>
  <si>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</si>
  <si>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</si>
  <si>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</si>
  <si>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</si>
  <si>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</si>
  <si>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</si>
  <si>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</si>
  <si>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</si>
  <si>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</si>
  <si>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</si>
  <si>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</si>
  <si>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</si>
  <si>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</si>
  <si>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</si>
  <si>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</si>
  <si>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</si>
  <si>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</si>
  <si>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</si>
  <si>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</si>
  <si>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</si>
  <si>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</si>
  <si>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</si>
  <si>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</si>
  <si>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</si>
  <si>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</si>
  <si>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</si>
  <si>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</si>
  <si>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</si>
  <si>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</si>
  <si>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</si>
  <si>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</si>
  <si>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</si>
  <si>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</si>
  <si>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</si>
  <si>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</si>
  <si>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</si>
  <si>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</si>
  <si>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</si>
  <si>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</si>
  <si>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</si>
  <si>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</si>
  <si>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</si>
  <si>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</si>
  <si>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</si>
  <si>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</si>
  <si>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</si>
  <si>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</si>
  <si>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</si>
  <si>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</si>
  <si>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</si>
  <si>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</si>
  <si>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</si>
  <si>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</si>
  <si>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</si>
  <si>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</si>
  <si>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</si>
  <si>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</si>
  <si>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</si>
  <si>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</si>
  <si>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</si>
  <si>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</si>
  <si>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</si>
  <si>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</si>
  <si>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</si>
  <si>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</si>
  <si>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</si>
  <si>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</si>
  <si>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</si>
  <si>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</si>
  <si>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</si>
  <si>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</si>
  <si>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</si>
  <si>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</si>
  <si>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</si>
  <si>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</si>
  <si>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</si>
  <si>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</si>
  <si>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</si>
  <si>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</si>
  <si>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</si>
  <si>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</si>
  <si>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</si>
  <si>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</si>
  <si>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</si>
  <si>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</si>
  <si>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</si>
  <si>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</si>
  <si>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</si>
  <si>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</si>
  <si>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</si>
  <si>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</si>
  <si>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</si>
  <si>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</si>
  <si>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</si>
  <si>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</si>
  <si>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</si>
  <si>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</si>
  <si>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</si>
  <si>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</si>
  <si>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</si>
  <si>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</si>
  <si>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</si>
  <si>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</si>
  <si>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</si>
  <si>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</si>
  <si>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</si>
  <si>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</si>
  <si>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</si>
  <si>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</si>
  <si>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</si>
  <si>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</si>
  <si>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</si>
  <si>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</si>
  <si>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</si>
  <si>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</si>
  <si>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</si>
  <si>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</si>
  <si>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</si>
  <si>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</si>
  <si>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</si>
  <si>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</si>
  <si>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</si>
  <si>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</si>
  <si>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</si>
  <si>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</si>
  <si>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</si>
  <si>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</si>
  <si>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</si>
  <si>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</si>
  <si>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</si>
  <si>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</si>
  <si>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</si>
  <si>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</si>
  <si>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</si>
  <si>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</si>
  <si>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</si>
  <si>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</si>
  <si>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</si>
  <si>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</si>
  <si>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</si>
  <si>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</si>
  <si>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</si>
  <si>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</si>
  <si>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</si>
  <si>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</si>
  <si>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</si>
  <si>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</si>
  <si>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</si>
  <si>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</si>
  <si>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</si>
  <si>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</si>
  <si>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</si>
  <si>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</si>
  <si>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</si>
  <si>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</si>
  <si>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</si>
  <si>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</si>
  <si>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</si>
  <si>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</si>
  <si>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</si>
  <si>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</si>
  <si>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</si>
  <si>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</si>
  <si>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</si>
  <si>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</si>
  <si>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</si>
  <si>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</si>
  <si>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</si>
  <si>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</si>
  <si>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</si>
  <si>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</si>
  <si>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</si>
  <si>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</si>
  <si>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</si>
  <si>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</si>
  <si>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</si>
  <si>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</si>
  <si>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</si>
  <si>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</si>
  <si>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</si>
  <si>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</si>
  <si>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</si>
  <si>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</si>
  <si>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</si>
  <si>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</si>
  <si>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</si>
  <si>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</si>
  <si>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</si>
  <si>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</si>
  <si>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</si>
  <si>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</si>
  <si>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</si>
  <si>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</si>
  <si>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</si>
  <si>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</si>
  <si>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</si>
  <si>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</si>
  <si>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</si>
  <si>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</si>
  <si>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</si>
  <si>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</si>
  <si>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</si>
  <si>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</si>
  <si>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</si>
  <si>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</si>
  <si>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</si>
  <si>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</si>
  <si>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</si>
  <si>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</si>
  <si>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</si>
  <si>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</si>
  <si>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</si>
  <si>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</si>
  <si>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</si>
  <si>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</si>
  <si>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</si>
  <si>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</si>
  <si>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</si>
  <si>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</si>
  <si>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</si>
  <si>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</si>
  <si>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</si>
  <si>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</si>
  <si>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</si>
  <si>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</si>
  <si>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</si>
  <si>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</si>
  <si>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</si>
  <si>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</si>
  <si>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</si>
  <si>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</si>
  <si>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</si>
  <si>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</si>
  <si>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</si>
  <si>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</si>
  <si>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</si>
  <si>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</si>
  <si>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</si>
  <si>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</si>
  <si>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</si>
  <si>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</si>
  <si>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</si>
  <si>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</si>
  <si>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</si>
  <si>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</si>
  <si>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</si>
  <si>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</si>
  <si>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</si>
  <si>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</si>
  <si>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</si>
  <si>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</si>
  <si>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</si>
  <si>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</si>
  <si>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</si>
  <si>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</si>
  <si>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</si>
  <si>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</si>
  <si>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</si>
  <si>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</si>
  <si>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</si>
  <si>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</si>
  <si>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</si>
  <si>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</si>
  <si>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</si>
  <si>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</si>
  <si>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</si>
  <si>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</si>
  <si>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</si>
  <si>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</si>
  <si>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</si>
  <si>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</si>
  <si>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</si>
  <si>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</si>
  <si>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</si>
  <si>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</si>
  <si>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</si>
  <si>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</si>
  <si>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</si>
  <si>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</si>
  <si>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</si>
  <si>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</si>
  <si>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</si>
  <si>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</si>
  <si>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</si>
  <si>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</si>
  <si>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</si>
  <si>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</si>
  <si>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</si>
  <si>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</si>
  <si>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</si>
  <si>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</si>
  <si>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</si>
  <si>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</si>
  <si>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</si>
  <si>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</si>
  <si>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</si>
  <si>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</si>
  <si>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</si>
  <si>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</si>
  <si>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</si>
  <si>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</si>
  <si>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</si>
  <si>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</si>
  <si>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</si>
  <si>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</si>
  <si>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</si>
  <si>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</si>
  <si>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</si>
  <si>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</si>
  <si>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</si>
  <si>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</si>
  <si>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</si>
  <si>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</si>
  <si>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</si>
  <si>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</si>
  <si>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</si>
  <si>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</si>
  <si>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</si>
  <si>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</si>
  <si>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</si>
  <si>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</si>
  <si>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</si>
  <si>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</si>
  <si>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</si>
  <si>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</si>
  <si>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</si>
  <si>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</si>
  <si>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</si>
  <si>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</si>
  <si>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</si>
  <si>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</si>
  <si>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</si>
  <si>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</si>
  <si>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</si>
  <si>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</si>
  <si>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</si>
  <si>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</si>
  <si>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</si>
  <si>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</si>
  <si>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</si>
  <si>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</si>
  <si>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</si>
  <si>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</si>
  <si>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</si>
  <si>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</si>
  <si>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</si>
  <si>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</si>
  <si>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</si>
  <si>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</si>
  <si>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</si>
  <si>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</si>
  <si>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</si>
  <si>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</si>
  <si>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</si>
  <si>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</si>
  <si>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</si>
  <si>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</si>
  <si>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</si>
  <si>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</si>
  <si>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</si>
  <si>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</si>
  <si>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</si>
  <si>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</si>
  <si>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</si>
  <si>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</si>
  <si>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</si>
  <si>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</si>
  <si>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</si>
  <si>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</si>
  <si>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</si>
  <si>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</si>
  <si>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</si>
  <si>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</si>
  <si>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</si>
  <si>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</si>
  <si>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</si>
  <si>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</si>
  <si>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</si>
  <si>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</si>
  <si>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</si>
  <si>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</si>
  <si>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</si>
  <si>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</si>
  <si>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</si>
  <si>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</si>
  <si>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</si>
  <si>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</si>
  <si>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</si>
  <si>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</si>
  <si>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</si>
  <si>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</si>
  <si>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</si>
  <si>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</si>
  <si>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</si>
  <si>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</si>
  <si>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</si>
  <si>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</si>
  <si>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</si>
  <si>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</si>
  <si>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</si>
  <si>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</si>
  <si>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</si>
  <si>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</si>
  <si>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</si>
  <si>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</si>
  <si>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</si>
  <si>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</si>
  <si>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</si>
  <si>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</si>
  <si>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</si>
  <si>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</si>
  <si>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</si>
  <si>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</si>
  <si>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</si>
  <si>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</si>
  <si>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</si>
  <si>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</si>
  <si>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</si>
  <si>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</si>
  <si>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</si>
  <si>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</si>
  <si>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</si>
  <si>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</si>
  <si>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</si>
  <si>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</si>
  <si>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</si>
  <si>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</si>
  <si>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</si>
  <si>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</si>
  <si>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</si>
  <si>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</si>
  <si>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</si>
  <si>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</si>
  <si>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</si>
  <si>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</si>
  <si>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</si>
  <si>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</si>
  <si>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</si>
  <si>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</si>
  <si>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</si>
  <si>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</si>
  <si>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</si>
  <si>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</si>
  <si>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</si>
  <si>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</si>
  <si>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</si>
  <si>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</si>
  <si>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</si>
  <si>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</si>
  <si>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</si>
  <si>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</si>
  <si>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</si>
  <si>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</si>
  <si>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</si>
  <si>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</si>
  <si>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</si>
  <si>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</si>
  <si>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</si>
  <si>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</si>
  <si>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</si>
  <si>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</si>
  <si>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</si>
  <si>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</si>
  <si>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</si>
  <si>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</si>
  <si>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</si>
  <si>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</si>
  <si>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</si>
  <si>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</si>
  <si>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</si>
  <si>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</si>
  <si>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</si>
  <si>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</si>
  <si>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</si>
  <si>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</si>
  <si>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</si>
  <si>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</si>
  <si>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</si>
  <si>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</si>
  <si>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</si>
  <si>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</si>
  <si>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</si>
  <si>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</si>
  <si>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</si>
  <si>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</si>
  <si>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</si>
  <si>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</si>
  <si>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</si>
  <si>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</si>
  <si>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</si>
  <si>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</si>
  <si>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</si>
  <si>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</si>
  <si>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</si>
  <si>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</si>
  <si>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</si>
  <si>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</si>
  <si>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</si>
  <si>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</si>
  <si>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</si>
  <si>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</si>
  <si>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</si>
  <si>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</si>
  <si>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</si>
  <si>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</si>
  <si>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</si>
  <si>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</si>
  <si>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</si>
  <si>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</si>
  <si>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</si>
  <si>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</si>
  <si>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</si>
  <si>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</si>
  <si>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</si>
  <si>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</si>
  <si>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</si>
  <si>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</si>
  <si>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</si>
  <si>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</si>
  <si>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</si>
  <si>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</si>
  <si>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</si>
  <si>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</si>
  <si>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</si>
  <si>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</si>
  <si>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</si>
  <si>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</si>
  <si>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</si>
  <si>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</si>
  <si>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</si>
  <si>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</si>
  <si>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</si>
  <si>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</si>
  <si>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</si>
  <si>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</si>
  <si>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</si>
  <si>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</si>
  <si>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</si>
  <si>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</si>
  <si>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</si>
  <si>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</si>
  <si>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</si>
  <si>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</si>
  <si>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</si>
  <si>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</si>
  <si>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</si>
  <si>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</si>
  <si>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</si>
  <si>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</si>
  <si>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</si>
  <si>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</si>
  <si>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</si>
  <si>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</si>
  <si>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</si>
  <si>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</si>
  <si>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</si>
  <si>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</si>
  <si>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</si>
  <si>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</si>
  <si>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</si>
  <si>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</si>
  <si>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</si>
  <si>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</si>
  <si>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</si>
  <si>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</si>
  <si>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</si>
  <si>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</si>
  <si>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</si>
  <si>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</si>
  <si>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</si>
  <si>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</si>
  <si>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</si>
  <si>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</si>
  <si>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</si>
  <si>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</si>
  <si>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</si>
  <si>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</si>
  <si>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</si>
  <si>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</si>
  <si>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</si>
  <si>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</si>
  <si>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</si>
  <si>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</si>
  <si>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</si>
  <si>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</si>
  <si>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</si>
  <si>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</si>
  <si>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</si>
  <si>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</si>
  <si>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</si>
  <si>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</si>
  <si>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</si>
  <si>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</si>
  <si>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</si>
  <si>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</si>
  <si>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</si>
  <si>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</si>
  <si>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</si>
  <si>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</si>
  <si>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</si>
  <si>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</si>
  <si>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</si>
  <si>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</si>
  <si>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</si>
  <si>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</si>
  <si>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</si>
  <si>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</si>
  <si>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</si>
  <si>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</si>
  <si>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</si>
  <si>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</si>
  <si>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</si>
  <si>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</si>
  <si>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</si>
  <si>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</si>
  <si>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</si>
  <si>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</si>
  <si>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</si>
  <si>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</si>
  <si>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</si>
  <si>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</si>
  <si>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</si>
  <si>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</si>
  <si>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</si>
  <si>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</si>
  <si>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</si>
  <si>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</si>
  <si>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</si>
  <si>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</si>
  <si>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</si>
  <si>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</si>
  <si>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</si>
  <si>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</si>
  <si>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</si>
  <si>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</si>
  <si>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</si>
  <si>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</si>
  <si>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</si>
  <si>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</si>
  <si>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</si>
  <si>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</si>
  <si>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</si>
  <si>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</si>
  <si>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</si>
  <si>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</si>
  <si>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</si>
  <si>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</si>
  <si>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</si>
  <si>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</si>
  <si>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</si>
  <si>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</si>
  <si>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</si>
  <si>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</si>
  <si>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</si>
  <si>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</si>
  <si>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</si>
  <si>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</si>
  <si>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</si>
  <si>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</si>
  <si>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</si>
  <si>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</si>
  <si>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</si>
  <si>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</si>
  <si>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</si>
  <si>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</si>
  <si>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</si>
  <si>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</si>
  <si>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</si>
  <si>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</si>
  <si>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</si>
  <si>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</si>
  <si>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</si>
  <si>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</si>
  <si>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</si>
  <si>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</si>
  <si>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</si>
  <si>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</si>
  <si>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</si>
  <si>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</si>
  <si>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</si>
  <si>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</si>
  <si>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</si>
  <si>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</si>
  <si>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</si>
  <si>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</si>
  <si>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</si>
  <si>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</si>
  <si>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</si>
  <si>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</si>
  <si>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</si>
  <si>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</si>
  <si>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</si>
  <si>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</si>
  <si>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</si>
  <si>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</si>
  <si>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</si>
  <si>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</si>
  <si>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</si>
  <si>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</si>
  <si>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</si>
  <si>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</si>
  <si>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</si>
  <si>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</si>
  <si>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</si>
  <si>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</si>
  <si>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</si>
  <si>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</si>
  <si>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</si>
  <si>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</si>
  <si>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</si>
  <si>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</si>
  <si>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</si>
  <si>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</si>
  <si>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</si>
  <si>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</si>
  <si>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</si>
  <si>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</si>
  <si>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</si>
  <si>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</si>
  <si>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</si>
  <si>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</si>
  <si>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</si>
  <si>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</si>
  <si>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</si>
  <si>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</si>
  <si>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</si>
  <si>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</si>
  <si>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</si>
  <si>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</si>
  <si>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</si>
  <si>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</si>
  <si>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</si>
  <si>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</si>
  <si>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</si>
  <si>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</si>
  <si>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</si>
  <si>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</si>
  <si>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</si>
  <si>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</si>
  <si>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</si>
  <si>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</si>
  <si>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</si>
  <si>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</si>
  <si>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</si>
  <si>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</si>
  <si>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</si>
  <si>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</si>
  <si>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</si>
  <si>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</si>
  <si>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</si>
  <si>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</si>
  <si>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</si>
  <si>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</si>
  <si>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</si>
  <si>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</si>
  <si>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</si>
  <si>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</si>
  <si>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</si>
  <si>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</si>
  <si>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</si>
  <si>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</si>
  <si>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</si>
  <si>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</si>
  <si>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</si>
  <si>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</si>
  <si>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</si>
  <si>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</si>
  <si>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</si>
  <si>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</si>
  <si>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</si>
  <si>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</si>
  <si>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</si>
  <si>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</si>
  <si>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</si>
  <si>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</si>
  <si>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</si>
  <si>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</si>
  <si>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</si>
  <si>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</si>
  <si>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</si>
  <si>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</si>
  <si>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</si>
  <si>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</si>
  <si>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</si>
  <si>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</si>
  <si>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</si>
  <si>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</si>
  <si>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</si>
  <si>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</si>
  <si>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</si>
  <si>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</si>
  <si>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</si>
  <si>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</si>
  <si>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</si>
  <si>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</si>
  <si>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</si>
  <si>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</si>
  <si>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</si>
  <si>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</si>
  <si>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</si>
  <si>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</si>
  <si>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</si>
  <si>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</si>
  <si>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</si>
  <si>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</si>
  <si>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</si>
  <si>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</si>
  <si>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</si>
  <si>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</si>
  <si>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</si>
  <si>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</si>
  <si>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</si>
  <si>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</si>
  <si>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</si>
  <si>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</si>
  <si>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</si>
  <si>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</si>
  <si>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</si>
  <si>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</si>
  <si>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</si>
  <si>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</si>
  <si>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</si>
  <si>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</si>
  <si>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</si>
  <si>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</si>
  <si>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</si>
  <si>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</si>
  <si>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</si>
  <si>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</si>
  <si>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</si>
  <si>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</si>
  <si>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</si>
  <si>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</si>
  <si>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</si>
  <si>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</si>
  <si>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</si>
  <si>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</si>
  <si>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</si>
  <si>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</si>
  <si>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</si>
  <si>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</si>
  <si>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</si>
  <si>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</si>
  <si>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</si>
  <si>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</si>
  <si>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</si>
  <si>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</si>
  <si>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</si>
  <si>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</si>
  <si>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</si>
  <si>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</si>
  <si>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</si>
  <si>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</si>
  <si>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</si>
  <si>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</si>
  <si>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</si>
  <si>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</si>
  <si>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</si>
  <si>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</si>
  <si>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</si>
  <si>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</si>
  <si>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</si>
  <si>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</si>
  <si>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</si>
  <si>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</si>
  <si>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</si>
  <si>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</si>
  <si>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</si>
  <si>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</si>
  <si>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</si>
  <si>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</si>
  <si>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</si>
  <si>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</si>
  <si>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</si>
  <si>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</si>
  <si>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</si>
  <si>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</si>
  <si>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</si>
  <si>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</si>
  <si>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</si>
  <si>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</si>
  <si>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</si>
  <si>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</si>
  <si>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</si>
  <si>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</si>
  <si>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</si>
  <si>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</si>
  <si>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</si>
  <si>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</si>
  <si>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</si>
  <si>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</si>
  <si>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</si>
  <si>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</si>
  <si>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</si>
  <si>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</si>
  <si>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</si>
  <si>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</si>
  <si>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</si>
  <si>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</si>
  <si>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</si>
  <si>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</si>
  <si>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</si>
  <si>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</si>
  <si>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</si>
  <si>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</si>
  <si>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</si>
  <si>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</si>
  <si>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</si>
  <si>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</si>
  <si>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</si>
  <si>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</si>
  <si>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</si>
  <si>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</si>
  <si>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</si>
  <si>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</si>
  <si>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</si>
  <si>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</si>
  <si>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</si>
  <si>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</si>
  <si>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</si>
  <si>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</si>
  <si>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</si>
  <si>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</si>
  <si>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</si>
  <si>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</si>
  <si>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</si>
  <si>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</si>
  <si>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</si>
  <si>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</si>
  <si>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</si>
  <si>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</si>
  <si>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</si>
  <si>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</si>
  <si>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</si>
  <si>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</si>
  <si>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</si>
  <si>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</si>
  <si>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</si>
  <si>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</si>
  <si>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</si>
  <si>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</si>
  <si>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</si>
  <si>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</si>
  <si>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</si>
  <si>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</si>
  <si>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</si>
  <si>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</si>
  <si>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</si>
  <si>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</si>
  <si>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</si>
  <si>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</si>
  <si>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</si>
  <si>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</si>
  <si>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</si>
  <si>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</si>
  <si>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</si>
  <si>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</si>
  <si>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</si>
  <si>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</si>
  <si>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</si>
  <si>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</si>
  <si>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</si>
  <si>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</si>
  <si>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</si>
  <si>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</si>
  <si>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</si>
  <si>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</si>
  <si>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</si>
  <si>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</si>
  <si>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</si>
  <si>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</si>
  <si>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</si>
  <si>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</si>
  <si>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</si>
  <si>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</si>
  <si>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</si>
  <si>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</si>
  <si>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</si>
  <si>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</si>
  <si>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</si>
  <si>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</si>
  <si>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</si>
  <si>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</si>
  <si>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</si>
  <si>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</si>
  <si>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</si>
  <si>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</si>
  <si>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</si>
  <si>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</si>
  <si>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</si>
  <si>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</si>
  <si>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</si>
  <si>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</si>
  <si>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</si>
  <si>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</si>
  <si>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</si>
  <si>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</si>
  <si>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</si>
  <si>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</si>
  <si>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</si>
  <si>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</si>
  <si>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</si>
  <si>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</si>
  <si>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</si>
  <si>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</si>
  <si>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</si>
  <si>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</si>
  <si>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</si>
  <si>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</si>
  <si>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</si>
  <si>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</si>
  <si>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</si>
  <si>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</si>
  <si>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</si>
  <si>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</si>
  <si>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</si>
  <si>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</si>
  <si>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</si>
  <si>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</si>
  <si>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</si>
  <si>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</si>
  <si>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</si>
  <si>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</si>
  <si>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</si>
  <si>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</si>
  <si>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</si>
  <si>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</si>
  <si>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</si>
  <si>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</si>
  <si>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</si>
  <si>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</si>
  <si>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</si>
  <si>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</si>
  <si>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</si>
  <si>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</si>
  <si>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</si>
  <si>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</si>
  <si>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</si>
  <si>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</si>
  <si>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</si>
  <si>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</si>
  <si>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</si>
  <si>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</si>
  <si>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</si>
  <si>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</si>
  <si>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</si>
  <si>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</si>
  <si>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</si>
  <si>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</si>
  <si>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</si>
  <si>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</si>
  <si>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</si>
  <si>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</si>
  <si>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</si>
  <si>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</si>
  <si>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</si>
  <si>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</si>
  <si>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</si>
  <si>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</si>
  <si>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</si>
  <si>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</si>
  <si>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</si>
  <si>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</si>
  <si>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</si>
  <si>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</si>
  <si>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</si>
  <si>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</si>
  <si>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</si>
  <si>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</si>
  <si>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</si>
  <si>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</si>
  <si>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</si>
  <si>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</si>
  <si>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</si>
  <si>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</si>
  <si>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</si>
  <si>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</si>
  <si>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</si>
  <si>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</si>
  <si>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</si>
  <si>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</si>
  <si>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</si>
  <si>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</si>
  <si>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</si>
  <si>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</si>
  <si>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</si>
  <si>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</si>
  <si>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</si>
  <si>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</si>
  <si>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</si>
  <si>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</si>
  <si>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</si>
  <si>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</si>
  <si>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</si>
  <si>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</si>
  <si>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</si>
  <si>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</si>
  <si>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</si>
  <si>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</si>
  <si>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</si>
  <si>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</si>
  <si>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</si>
  <si>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</si>
  <si>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</si>
  <si>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</si>
  <si>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</si>
  <si>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</si>
  <si>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</si>
  <si>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</si>
  <si>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</si>
  <si>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</si>
  <si>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</si>
  <si>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</si>
  <si>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</si>
  <si>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</si>
  <si>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</si>
  <si>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</si>
  <si>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</si>
  <si>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</si>
  <si>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</si>
  <si>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</si>
  <si>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</si>
  <si>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</si>
  <si>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</si>
  <si>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</si>
  <si>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</si>
  <si>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</si>
  <si>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</si>
  <si>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</si>
  <si>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</si>
  <si>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</si>
  <si>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</si>
  <si>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</si>
  <si>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</si>
  <si>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</si>
  <si>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</si>
  <si>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</si>
  <si>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</si>
  <si>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</si>
  <si>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</si>
  <si>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</si>
  <si>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</si>
  <si>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</si>
  <si>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</si>
  <si>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</si>
  <si>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</si>
  <si>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</si>
  <si>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</si>
  <si>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</si>
  <si>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</si>
  <si>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</si>
  <si>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</si>
  <si>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</si>
  <si>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</si>
  <si>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</si>
  <si>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</si>
  <si>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</si>
  <si>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</si>
  <si>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</si>
  <si>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</si>
  <si>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</si>
  <si>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</si>
  <si>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</si>
  <si>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</si>
  <si>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</si>
  <si>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</si>
  <si>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</si>
  <si>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</si>
  <si>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</si>
  <si>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</si>
  <si>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</si>
  <si>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</si>
  <si>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</si>
  <si>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</si>
  <si>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</si>
  <si>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</si>
  <si>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</si>
  <si>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</si>
  <si>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</si>
  <si>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</si>
  <si>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</si>
  <si>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</si>
  <si>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</si>
  <si>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</si>
  <si>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</si>
  <si>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</si>
  <si>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</si>
  <si>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</si>
  <si>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</si>
  <si>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</si>
  <si>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</si>
  <si>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</si>
  <si>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</si>
  <si>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</si>
  <si>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</si>
  <si>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</si>
  <si>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</si>
  <si>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</si>
  <si>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</si>
  <si>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</si>
  <si>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</si>
  <si>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</si>
  <si>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</si>
  <si>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</si>
  <si>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</si>
  <si>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</si>
  <si>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</si>
  <si>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</si>
  <si>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</si>
  <si>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</si>
  <si>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</si>
  <si>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</si>
  <si>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</si>
  <si>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</si>
  <si>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</si>
  <si>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</si>
  <si>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</si>
  <si>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</si>
  <si>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</si>
  <si>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</si>
  <si>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</si>
  <si>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</si>
  <si>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</si>
  <si>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</si>
  <si>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</si>
  <si>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</si>
  <si>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</si>
  <si>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</si>
  <si>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</si>
  <si>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</si>
  <si>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</si>
  <si>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</si>
  <si>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</si>
  <si>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</si>
  <si>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</si>
  <si>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</si>
  <si>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</si>
  <si>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</si>
  <si>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</si>
  <si>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</si>
  <si>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</si>
  <si>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</si>
  <si>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</si>
  <si>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</si>
  <si>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</si>
  <si>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</si>
  <si>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</si>
  <si>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</si>
  <si>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</si>
  <si>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</si>
  <si>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</si>
  <si>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</si>
  <si>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</si>
  <si>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</si>
  <si>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</si>
  <si>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</si>
  <si>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</si>
  <si>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</si>
  <si>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</si>
  <si>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</si>
  <si>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</si>
  <si>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</si>
  <si>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</si>
  <si>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</si>
  <si>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</si>
  <si>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</si>
  <si>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</si>
  <si>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</si>
  <si>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</si>
  <si>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</si>
  <si>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</si>
  <si>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</si>
  <si>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</si>
  <si>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</si>
  <si>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</si>
  <si>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</si>
  <si>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</si>
  <si>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</si>
  <si>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</si>
  <si>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</si>
  <si>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</si>
  <si>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</si>
  <si>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</si>
  <si>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</si>
  <si>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</si>
  <si>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</si>
  <si>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</si>
  <si>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</si>
  <si>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</si>
  <si>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</si>
  <si>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</si>
  <si>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</si>
  <si>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</si>
  <si>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</si>
  <si>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</si>
  <si>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</si>
  <si>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</si>
  <si>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</si>
  <si>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</si>
  <si>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</si>
  <si>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</si>
  <si>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</si>
  <si>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</si>
  <si>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</si>
  <si>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</si>
  <si>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</si>
  <si>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</si>
  <si>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</si>
  <si>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</si>
  <si>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</si>
  <si>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</si>
  <si>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</si>
  <si>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</si>
  <si>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</si>
  <si>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</si>
  <si>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</si>
  <si>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</si>
  <si>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</si>
  <si>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</si>
  <si>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</si>
  <si>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</si>
  <si>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</si>
  <si>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</si>
  <si>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</si>
  <si>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</si>
  <si>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</si>
  <si>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</si>
  <si>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</si>
  <si>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</si>
  <si>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</si>
  <si>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</si>
  <si>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</si>
  <si>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</si>
  <si>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</si>
  <si>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</si>
  <si>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</si>
  <si>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</si>
  <si>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</si>
  <si>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</si>
  <si>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</si>
  <si>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</si>
  <si>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</si>
  <si>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</si>
  <si>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</si>
  <si>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</si>
  <si>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</si>
  <si>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</si>
  <si>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</si>
  <si>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</si>
  <si>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</si>
  <si>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</si>
  <si>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</si>
  <si>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</si>
  <si>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</si>
  <si>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</si>
  <si>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</si>
  <si>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</si>
  <si>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</si>
  <si>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</si>
  <si>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</si>
  <si>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</si>
  <si>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</si>
  <si>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</si>
  <si>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</si>
  <si>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</si>
  <si>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</si>
  <si>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</si>
  <si>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</si>
  <si>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</si>
  <si>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</si>
  <si>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</si>
  <si>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</si>
  <si>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</si>
  <si>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</si>
  <si>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</si>
  <si>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</si>
  <si>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</si>
  <si>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</si>
  <si>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</si>
  <si>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</si>
  <si>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</si>
  <si>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</si>
  <si>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</si>
  <si>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</si>
  <si>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</si>
  <si>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</si>
  <si>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</si>
  <si>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</si>
  <si>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</si>
  <si>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</si>
  <si>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</si>
  <si>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</si>
  <si>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</si>
  <si>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</si>
  <si>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</si>
  <si>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</si>
  <si>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</si>
  <si>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</si>
  <si>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</si>
  <si>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</si>
  <si>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</si>
  <si>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</si>
  <si>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</si>
  <si>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</si>
  <si>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</si>
  <si>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</si>
  <si>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</si>
  <si>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</si>
  <si>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</si>
  <si>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</si>
  <si>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</si>
  <si>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</si>
  <si>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</si>
  <si>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</si>
  <si>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</si>
  <si>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</si>
  <si>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</si>
  <si>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</si>
  <si>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</si>
  <si>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</si>
  <si>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</si>
  <si>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</si>
  <si>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</si>
  <si>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</si>
  <si>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</si>
  <si>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</si>
  <si>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</si>
  <si>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</si>
  <si>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</si>
  <si>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</si>
  <si>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</si>
  <si>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</si>
  <si>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</si>
  <si>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</si>
  <si>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</si>
  <si>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</si>
  <si>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</si>
  <si>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</si>
  <si>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</si>
  <si>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</si>
  <si>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</si>
  <si>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</si>
  <si>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</si>
  <si>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</si>
  <si>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</si>
  <si>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</si>
  <si>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</si>
  <si>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</si>
  <si>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</si>
  <si>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</si>
  <si>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</si>
  <si>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</si>
  <si>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</si>
  <si>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</si>
  <si>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</si>
  <si>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</si>
  <si>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</si>
  <si>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</si>
  <si>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</si>
  <si>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</si>
  <si>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</si>
  <si>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</si>
  <si>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</si>
  <si>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</si>
  <si>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</si>
  <si>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</si>
  <si>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</si>
  <si>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</si>
  <si>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</si>
  <si>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</si>
  <si>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</si>
  <si>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</si>
  <si>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</si>
  <si>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</si>
  <si>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</si>
  <si>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</si>
  <si>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</si>
  <si>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</si>
  <si>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</si>
  <si>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</si>
  <si>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</si>
  <si>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</si>
  <si>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</si>
  <si>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</si>
  <si>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</si>
  <si>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</si>
  <si>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</si>
  <si>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</si>
  <si>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</si>
  <si>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</si>
  <si>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</si>
  <si>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</si>
  <si>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</si>
  <si>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</si>
  <si>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</si>
  <si>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</si>
  <si>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</si>
  <si>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</si>
  <si>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</si>
  <si>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</si>
  <si>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</si>
  <si>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</si>
  <si>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</si>
  <si>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</si>
  <si>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</si>
  <si>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</si>
  <si>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</si>
  <si>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</si>
  <si>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</si>
  <si>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</si>
  <si>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</si>
  <si>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</si>
  <si>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</si>
  <si>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</si>
  <si>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</si>
  <si>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</si>
  <si>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</si>
  <si>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</si>
  <si>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</si>
  <si>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</si>
  <si>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</si>
  <si>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</si>
  <si>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</si>
  <si>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</si>
  <si>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</si>
  <si>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</si>
  <si>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</si>
  <si>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</si>
  <si>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</si>
  <si>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</si>
  <si>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</si>
  <si>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</si>
  <si>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</si>
  <si>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</si>
  <si>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</si>
  <si>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</si>
  <si>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</si>
  <si>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</si>
  <si>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</si>
  <si>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</si>
  <si>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</si>
  <si>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</si>
  <si>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</si>
  <si>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</si>
  <si>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</si>
  <si>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</si>
  <si>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</si>
  <si>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</si>
  <si>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</si>
  <si>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</si>
  <si>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</si>
  <si>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</si>
  <si>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</si>
  <si>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</si>
  <si>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</si>
  <si>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</si>
  <si>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</si>
  <si>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</si>
  <si>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</si>
  <si>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</si>
  <si>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</si>
  <si>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</si>
  <si>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</si>
  <si>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</si>
  <si>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</si>
  <si>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</si>
  <si>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</si>
  <si>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</si>
  <si>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</si>
  <si>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</si>
  <si>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</si>
  <si>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</si>
  <si>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</si>
  <si>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</si>
  <si>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</si>
  <si>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</si>
  <si>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</si>
  <si>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</si>
  <si>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</si>
  <si>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</si>
  <si>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</si>
  <si>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</si>
  <si>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</si>
  <si>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</si>
  <si>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</si>
  <si>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</si>
  <si>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</si>
  <si>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</si>
  <si>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</si>
  <si>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</si>
  <si>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</si>
  <si>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</si>
  <si>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</si>
  <si>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</si>
  <si>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</si>
  <si>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</si>
  <si>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</si>
  <si>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</si>
  <si>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</si>
  <si>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</si>
  <si>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</si>
  <si>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</si>
  <si>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</si>
  <si>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</si>
  <si>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</si>
  <si>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</si>
  <si>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</si>
  <si>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</si>
  <si>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</si>
  <si>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</si>
  <si>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</si>
  <si>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</si>
  <si>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</si>
  <si>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</si>
  <si>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</si>
  <si>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</si>
  <si>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</si>
  <si>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</si>
  <si>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</si>
  <si>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</si>
  <si>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</si>
  <si>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</si>
  <si>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</si>
  <si>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</si>
  <si>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</si>
  <si>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</si>
  <si>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</si>
  <si>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</si>
  <si>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</si>
  <si>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</si>
  <si>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</si>
  <si>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</si>
  <si>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</si>
  <si>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</si>
  <si>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</si>
  <si>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</si>
  <si>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</si>
  <si>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</si>
  <si>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</si>
  <si>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</si>
  <si>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</si>
  <si>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</si>
  <si>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</si>
  <si>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</si>
  <si>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</si>
  <si>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</si>
  <si>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</si>
  <si>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</si>
  <si>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</si>
  <si>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</si>
  <si>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</si>
  <si>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</si>
  <si>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</si>
  <si>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</si>
  <si>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</si>
  <si>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</si>
  <si>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</si>
  <si>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</si>
  <si>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</si>
  <si>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</si>
  <si>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</si>
  <si>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</si>
  <si>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</si>
  <si>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</si>
  <si>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</si>
  <si>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</si>
  <si>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</si>
  <si>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</si>
  <si>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</si>
  <si>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</si>
  <si>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</si>
  <si>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</si>
  <si>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</si>
  <si>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</si>
  <si>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</si>
  <si>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</si>
  <si>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</si>
  <si>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</si>
  <si>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</si>
  <si>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</si>
  <si>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</si>
  <si>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</si>
  <si>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</si>
  <si>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</si>
  <si>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</si>
  <si>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</si>
  <si>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</si>
  <si>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</si>
  <si>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</si>
  <si>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</si>
  <si>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</si>
  <si>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</si>
  <si>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</si>
  <si>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</si>
  <si>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</si>
  <si>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</si>
  <si>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</si>
  <si>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</si>
  <si>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</si>
  <si>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</si>
  <si>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</si>
  <si>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</si>
  <si>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</si>
  <si>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</si>
  <si>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</si>
  <si>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</si>
  <si>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</si>
  <si>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</si>
  <si>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</si>
  <si>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</si>
  <si>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</si>
  <si>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</si>
  <si>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</si>
  <si>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</si>
  <si>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</si>
  <si>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</si>
  <si>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</si>
  <si>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</si>
  <si>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</si>
  <si>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</si>
  <si>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</si>
  <si>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</si>
  <si>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</si>
  <si>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</si>
  <si>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</si>
  <si>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</si>
  <si>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</si>
  <si>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</si>
  <si>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</si>
  <si>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</si>
  <si>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</si>
  <si>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</si>
  <si>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</si>
  <si>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</si>
  <si>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</si>
  <si>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</si>
  <si>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</si>
  <si>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</si>
  <si>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</si>
  <si>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</si>
  <si>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</si>
  <si>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</si>
  <si>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</si>
  <si>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</si>
  <si>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</si>
  <si>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</si>
  <si>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</si>
  <si>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</si>
  <si>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</si>
  <si>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</si>
  <si>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</si>
  <si>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</si>
  <si>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</si>
  <si>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</si>
  <si>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</si>
  <si>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</si>
  <si>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</si>
  <si>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</si>
  <si>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</si>
  <si>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</si>
  <si>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</si>
  <si>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</si>
  <si>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</si>
  <si>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</si>
  <si>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</si>
  <si>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</si>
  <si>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</si>
  <si>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</si>
  <si>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</si>
  <si>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</si>
  <si>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</si>
  <si>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</si>
  <si>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</si>
  <si>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</si>
  <si>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</si>
  <si>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</si>
  <si>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</si>
  <si>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</si>
  <si>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</si>
  <si>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</si>
  <si>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</si>
  <si>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</si>
  <si>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</si>
  <si>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</si>
  <si>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</si>
  <si>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</si>
  <si>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</si>
  <si>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</si>
  <si>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</si>
  <si>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</si>
  <si>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</si>
  <si>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</si>
  <si>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</si>
  <si>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</si>
  <si>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</si>
  <si>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</si>
  <si>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</si>
  <si>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</si>
  <si>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</si>
  <si>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</si>
  <si>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</si>
  <si>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</si>
  <si>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</si>
  <si>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</si>
  <si>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</si>
  <si>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</si>
  <si>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</si>
  <si>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</si>
  <si>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</si>
  <si>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</si>
  <si>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</si>
  <si>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</si>
  <si>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</si>
  <si>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</si>
  <si>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</si>
  <si>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</si>
  <si>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</si>
  <si>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</si>
  <si>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</si>
  <si>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</si>
  <si>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</si>
  <si>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</si>
  <si>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</si>
  <si>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</si>
  <si>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</si>
  <si>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</si>
  <si>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</si>
  <si>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</si>
  <si>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</si>
  <si>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</si>
  <si>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</si>
  <si>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</si>
  <si>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</si>
  <si>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</si>
  <si>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</si>
  <si>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</si>
  <si>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</si>
  <si>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</si>
  <si>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</si>
  <si>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</si>
  <si>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</si>
  <si>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</si>
  <si>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</si>
  <si>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</si>
  <si>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</si>
  <si>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</si>
  <si>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</si>
  <si>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</si>
  <si>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</si>
  <si>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</si>
  <si>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</si>
  <si>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</si>
  <si>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</si>
  <si>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</si>
  <si>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</si>
  <si>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</si>
  <si>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</si>
  <si>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</si>
  <si>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</si>
  <si>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</si>
  <si>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</si>
  <si>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</si>
  <si>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</si>
  <si>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</si>
  <si>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</si>
  <si>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</si>
  <si>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</si>
  <si>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</si>
  <si>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</si>
  <si>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</si>
  <si>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</si>
  <si>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</si>
  <si>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</si>
  <si>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</si>
  <si>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</si>
  <si>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</si>
  <si>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</si>
  <si>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</si>
  <si>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</si>
  <si>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</si>
  <si>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</si>
  <si>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</si>
  <si>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</si>
  <si>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</si>
  <si>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</si>
  <si>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</si>
  <si>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</si>
  <si>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</si>
  <si>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</si>
  <si>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</si>
  <si>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</si>
  <si>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</si>
  <si>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</si>
  <si>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</si>
  <si>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</si>
  <si>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</si>
  <si>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</si>
  <si>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</si>
  <si>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</si>
  <si>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</si>
  <si>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</si>
  <si>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</si>
  <si>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</si>
  <si>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</si>
  <si>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</si>
  <si>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</si>
  <si>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</si>
  <si>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</si>
  <si>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</si>
  <si>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</si>
  <si>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</si>
  <si>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</si>
  <si>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</si>
  <si>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</si>
  <si>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</si>
  <si>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</si>
  <si>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</si>
  <si>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</si>
  <si>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</si>
  <si>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</si>
  <si>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</si>
  <si>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</si>
  <si>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</si>
  <si>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</si>
  <si>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</si>
  <si>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</si>
  <si>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</si>
  <si>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</si>
  <si>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</si>
  <si>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</si>
  <si>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</si>
  <si>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</si>
  <si>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</si>
  <si>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</si>
  <si>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</si>
  <si>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</si>
  <si>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</si>
  <si>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</si>
  <si>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</si>
  <si>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</si>
  <si>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</si>
  <si>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</si>
  <si>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</si>
  <si>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</si>
  <si>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</si>
  <si>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</si>
  <si>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</si>
  <si>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</si>
  <si>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</si>
  <si>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</si>
  <si>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</si>
  <si>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</si>
  <si>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</si>
  <si>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</si>
  <si>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</si>
  <si>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</si>
  <si>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</si>
  <si>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</si>
  <si>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</si>
  <si>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</si>
  <si>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</si>
  <si>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</si>
  <si>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</si>
  <si>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</si>
  <si>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</si>
  <si>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</si>
  <si>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</si>
  <si>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</si>
  <si>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</si>
  <si>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</si>
  <si>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</si>
  <si>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</si>
  <si>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</si>
  <si>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</si>
  <si>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</si>
  <si>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</si>
  <si>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</si>
  <si>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</si>
  <si>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</si>
  <si>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</si>
  <si>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</si>
  <si>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</si>
  <si>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</si>
  <si>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</si>
  <si>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</si>
  <si>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</si>
  <si>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</si>
  <si>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</si>
  <si>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</si>
  <si>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</si>
  <si>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</si>
  <si>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</si>
  <si>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</si>
  <si>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</si>
  <si>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</si>
  <si>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</si>
  <si>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</si>
  <si>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</si>
  <si>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</si>
  <si>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</si>
  <si>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</si>
  <si>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</si>
  <si>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</si>
  <si>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</si>
  <si>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</si>
  <si>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</si>
  <si>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</si>
  <si>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</si>
  <si>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</si>
  <si>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</si>
  <si>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</si>
  <si>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</si>
  <si>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</si>
  <si>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</si>
  <si>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</si>
  <si>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</si>
  <si>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</si>
  <si>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</si>
  <si>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</si>
  <si>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</si>
  <si>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</si>
  <si>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</si>
  <si>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</si>
  <si>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</si>
  <si>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</si>
  <si>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</si>
  <si>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</si>
  <si>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</si>
  <si>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</si>
  <si>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</si>
  <si>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</si>
  <si>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</si>
  <si>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</si>
  <si>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</si>
  <si>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</si>
  <si>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</si>
  <si>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</si>
  <si>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</si>
  <si>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</si>
  <si>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</si>
  <si>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</si>
  <si>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</si>
  <si>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</si>
  <si>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</si>
  <si>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</si>
  <si>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</si>
  <si>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</si>
  <si>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</si>
  <si>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</si>
  <si>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</si>
  <si>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</si>
  <si>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</si>
  <si>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</si>
  <si>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</si>
  <si>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</si>
  <si>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</si>
  <si>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</si>
  <si>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</si>
  <si>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</si>
  <si>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</si>
  <si>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</si>
  <si>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</si>
  <si>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</si>
  <si>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</si>
  <si>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</si>
  <si>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</si>
  <si>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</si>
  <si>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</si>
  <si>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</si>
  <si>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</si>
  <si>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</si>
  <si>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</si>
  <si>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</si>
  <si>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</si>
  <si>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</si>
  <si>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</si>
  <si>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</si>
  <si>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</si>
  <si>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</si>
  <si>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</si>
  <si>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</si>
  <si>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</si>
  <si>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</si>
  <si>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</si>
  <si>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</si>
  <si>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</si>
  <si>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</si>
  <si>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</si>
  <si>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</si>
  <si>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</si>
  <si>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</si>
  <si>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</si>
  <si>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</si>
  <si>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</si>
  <si>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</si>
  <si>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</si>
  <si>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</si>
  <si>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</si>
  <si>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</si>
  <si>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</si>
  <si>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</si>
  <si>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</si>
  <si>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</si>
  <si>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</si>
  <si>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</si>
  <si>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</si>
  <si>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</si>
  <si>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</si>
  <si>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</si>
  <si>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</si>
  <si>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</si>
  <si>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</si>
  <si>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</si>
  <si>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</si>
  <si>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</si>
  <si>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</si>
  <si>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</si>
  <si>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</si>
  <si>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</si>
  <si>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</si>
  <si>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</si>
  <si>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</si>
  <si>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</si>
  <si>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</si>
  <si>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</si>
  <si>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</si>
  <si>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</si>
  <si>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</si>
  <si>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</si>
  <si>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</si>
  <si>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</si>
  <si>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</si>
  <si>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</si>
  <si>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</si>
  <si>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</si>
  <si>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</si>
  <si>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</si>
  <si>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</si>
  <si>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</si>
  <si>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</si>
  <si>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</si>
  <si>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</si>
  <si>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</si>
  <si>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</si>
  <si>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</si>
  <si>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</si>
  <si>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</si>
  <si>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</si>
  <si>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</si>
  <si>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</si>
  <si>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</si>
  <si>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</si>
  <si>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</si>
  <si>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</si>
  <si>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</si>
  <si>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</si>
  <si>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</si>
  <si>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</si>
  <si>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</si>
  <si>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</si>
  <si>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</si>
  <si>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</si>
  <si>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</si>
  <si>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</si>
  <si>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</si>
  <si>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</si>
  <si>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</si>
  <si>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</si>
  <si>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</si>
  <si>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</si>
  <si>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</si>
  <si>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</si>
  <si>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</si>
  <si>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</si>
  <si>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</si>
  <si>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</si>
  <si>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</si>
  <si>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</si>
  <si>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</si>
  <si>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</si>
  <si>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</si>
  <si>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</si>
  <si>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</si>
  <si>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</si>
  <si>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</si>
  <si>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</si>
  <si>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</si>
  <si>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</si>
  <si>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</si>
  <si>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</si>
  <si>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</si>
  <si>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</si>
  <si>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</si>
  <si>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</si>
  <si>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</si>
  <si>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</si>
  <si>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</si>
  <si>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</si>
  <si>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</si>
  <si>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</si>
  <si>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</si>
  <si>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</si>
  <si>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</si>
  <si>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</si>
  <si>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</si>
  <si>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</si>
  <si>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</si>
  <si>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</si>
  <si>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</si>
  <si>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</si>
  <si>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</si>
  <si>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</si>
  <si>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</si>
  <si>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</si>
  <si>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</si>
  <si>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</si>
  <si>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</si>
  <si>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</si>
  <si>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</si>
  <si>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</si>
  <si>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</si>
  <si>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</si>
  <si>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</si>
  <si>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</si>
  <si>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</si>
  <si>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</si>
  <si>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</si>
  <si>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</si>
  <si>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</si>
  <si>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</si>
  <si>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</si>
  <si>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</si>
  <si>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</si>
  <si>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</si>
  <si>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</si>
  <si>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</si>
  <si>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</si>
  <si>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</si>
  <si>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</si>
  <si>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</si>
  <si>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</si>
  <si>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</si>
  <si>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</si>
  <si>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</si>
  <si>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</si>
  <si>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</si>
  <si>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</si>
  <si>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</si>
  <si>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</si>
  <si>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</si>
  <si>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</si>
  <si>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</si>
  <si>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</si>
  <si>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</si>
  <si>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</si>
  <si>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</si>
  <si>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</si>
  <si>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</si>
  <si>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</si>
  <si>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</si>
  <si>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</si>
  <si>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</si>
  <si>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</si>
  <si>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</si>
  <si>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</si>
  <si>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</si>
  <si>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</si>
  <si>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</si>
  <si>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</si>
  <si>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</si>
  <si>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</si>
  <si>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</si>
  <si>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</si>
  <si>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</si>
  <si>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</si>
  <si>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</si>
  <si>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</si>
  <si>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</si>
  <si>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</si>
  <si>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</si>
  <si>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</si>
  <si>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</si>
  <si>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</si>
  <si>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</si>
  <si>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</si>
  <si>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</si>
  <si>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</si>
  <si>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</si>
  <si>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</si>
  <si>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</si>
  <si>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</si>
  <si>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</si>
  <si>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</si>
  <si>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</si>
  <si>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</si>
  <si>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</si>
  <si>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</si>
  <si>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</si>
  <si>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</si>
  <si>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</si>
  <si>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</si>
  <si>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</si>
  <si>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</si>
  <si>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</si>
  <si>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</si>
  <si>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</si>
  <si>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</si>
  <si>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</si>
  <si>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</si>
  <si>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</si>
  <si>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</si>
  <si>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</si>
  <si>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</si>
  <si>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</si>
  <si>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</si>
  <si>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</si>
  <si>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</si>
  <si>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</si>
  <si>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</si>
  <si>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</si>
  <si>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</si>
  <si>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</si>
  <si>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</si>
  <si>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</si>
  <si>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</si>
  <si>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</si>
  <si>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</si>
  <si>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</si>
  <si>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</si>
  <si>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</si>
  <si>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</si>
  <si>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</si>
  <si>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</si>
  <si>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</si>
  <si>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</si>
  <si>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</si>
  <si>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</si>
  <si>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</si>
  <si>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</si>
  <si>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</si>
  <si>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</si>
  <si>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</si>
  <si>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</si>
  <si>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</si>
  <si>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</si>
  <si>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</si>
  <si>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</si>
  <si>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</si>
  <si>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</si>
  <si>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</si>
  <si>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</si>
  <si>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</si>
  <si>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</si>
  <si>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</si>
  <si>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</si>
  <si>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</si>
  <si>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</si>
  <si>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</si>
  <si>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</si>
  <si>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</si>
  <si>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</si>
  <si>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</si>
  <si>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</si>
  <si>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</si>
  <si>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</si>
  <si>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</si>
  <si>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</si>
  <si>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</si>
  <si>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</si>
  <si>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</si>
  <si>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</si>
  <si>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</si>
  <si>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</si>
  <si>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</si>
  <si>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</si>
  <si>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</si>
  <si>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</si>
  <si>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</si>
  <si>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</si>
  <si>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</si>
  <si>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</si>
  <si>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</si>
  <si>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</si>
  <si>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</si>
  <si>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</si>
  <si>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</si>
  <si>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</si>
  <si>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</si>
  <si>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</si>
  <si>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</si>
  <si>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</si>
  <si>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</si>
  <si>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</si>
  <si>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</si>
  <si>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</si>
  <si>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</si>
  <si>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</si>
  <si>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</si>
  <si>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</si>
  <si>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</si>
  <si>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</si>
  <si>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</si>
  <si>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</si>
  <si>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</si>
  <si>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</si>
  <si>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</si>
  <si>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</si>
  <si>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</si>
  <si>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</si>
  <si>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</si>
  <si>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</si>
  <si>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</si>
  <si>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</si>
  <si>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</si>
  <si>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</si>
  <si>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</si>
  <si>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</si>
  <si>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</si>
  <si>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</si>
  <si>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</si>
  <si>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</si>
  <si>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</si>
  <si>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</si>
  <si>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</si>
  <si>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</si>
  <si>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</si>
  <si>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</si>
  <si>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</si>
  <si>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</si>
  <si>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</si>
  <si>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</si>
  <si>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</si>
  <si>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</si>
  <si>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</si>
  <si>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</si>
  <si>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</si>
  <si>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</si>
  <si>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</si>
  <si>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</si>
  <si>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</si>
  <si>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</si>
  <si>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</si>
  <si>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</si>
  <si>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</si>
  <si>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</si>
  <si>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</si>
  <si>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</si>
  <si>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</si>
  <si>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</si>
  <si>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</si>
  <si>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</si>
  <si>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</si>
  <si>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</si>
  <si>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</si>
  <si>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</si>
  <si>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</si>
  <si>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</si>
  <si>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</si>
  <si>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</si>
  <si>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</si>
  <si>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</si>
  <si>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</si>
  <si>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</si>
  <si>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</si>
  <si>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</si>
  <si>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</si>
  <si>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</si>
  <si>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</si>
  <si>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</si>
  <si>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</si>
  <si>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</si>
  <si>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</si>
  <si>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</si>
  <si>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</si>
  <si>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</si>
  <si>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</si>
  <si>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</si>
  <si>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</si>
  <si>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</si>
  <si>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</si>
  <si>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</si>
  <si>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</si>
  <si>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</si>
  <si>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</si>
  <si>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</si>
  <si>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</si>
  <si>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</si>
  <si>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</si>
  <si>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</si>
  <si>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</si>
  <si>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</si>
  <si>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</si>
  <si>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</si>
  <si>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</si>
  <si>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</si>
  <si>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</si>
  <si>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</si>
  <si>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</si>
  <si>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</si>
  <si>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</si>
  <si>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</si>
  <si>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</si>
  <si>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</si>
  <si>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</si>
  <si>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</si>
  <si>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</si>
  <si>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</si>
  <si>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</si>
  <si>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</si>
  <si>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</si>
  <si>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</si>
  <si>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</si>
  <si>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</si>
  <si>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</si>
  <si>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</si>
  <si>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</si>
  <si>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</si>
  <si>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</si>
  <si>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</si>
  <si>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</si>
  <si>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</si>
  <si>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</si>
  <si>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</si>
  <si>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</si>
  <si>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</si>
  <si>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</si>
  <si>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</si>
  <si>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</si>
  <si>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</si>
  <si>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</si>
  <si>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</si>
  <si>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</si>
  <si>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</si>
  <si>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</si>
  <si>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</si>
  <si>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</si>
  <si>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</si>
  <si>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</si>
  <si>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</si>
  <si>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</si>
  <si>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</si>
  <si>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</si>
  <si>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</si>
  <si>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</si>
  <si>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</si>
  <si>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</si>
  <si>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</si>
  <si>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</si>
  <si>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</si>
  <si>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</si>
  <si>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</si>
  <si>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</si>
  <si>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</si>
  <si>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</si>
  <si>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</si>
  <si>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</si>
  <si>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</si>
  <si>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</si>
  <si>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</si>
  <si>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</si>
  <si>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</si>
  <si>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</si>
  <si>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</si>
  <si>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</si>
  <si>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</si>
  <si>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</si>
  <si>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</si>
  <si>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</si>
  <si>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</si>
  <si>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</si>
  <si>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</si>
  <si>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</si>
  <si>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</si>
  <si>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</si>
  <si>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</si>
  <si>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</si>
  <si>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</si>
  <si>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</si>
  <si>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</si>
  <si>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</si>
  <si>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</si>
  <si>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</si>
  <si>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</si>
  <si>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</si>
  <si>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</si>
  <si>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</si>
  <si>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</si>
  <si>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</si>
  <si>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</si>
  <si>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</si>
  <si>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</si>
  <si>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</si>
  <si>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</si>
  <si>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</si>
  <si>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</si>
  <si>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</si>
  <si>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</si>
  <si>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</si>
  <si>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</si>
  <si>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</si>
  <si>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</si>
  <si>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</si>
  <si>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</si>
  <si>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</si>
  <si>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</si>
  <si>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</si>
  <si>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</si>
  <si>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</si>
  <si>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</si>
  <si>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</si>
  <si>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</si>
  <si>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</si>
  <si>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</si>
  <si>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</si>
  <si>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</si>
  <si>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</si>
  <si>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</si>
  <si>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</si>
  <si>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</si>
  <si>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</si>
  <si>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</si>
  <si>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</si>
  <si>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</si>
  <si>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</si>
  <si>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</si>
  <si>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</si>
  <si>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</si>
  <si>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</si>
  <si>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</si>
  <si>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</si>
  <si>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</si>
  <si>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</si>
  <si>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</si>
  <si>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</si>
  <si>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</si>
  <si>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</si>
  <si>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</si>
  <si>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</si>
  <si>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</si>
  <si>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</si>
  <si>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</si>
  <si>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</si>
  <si>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</si>
  <si>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</si>
  <si>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</si>
  <si>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</si>
  <si>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</si>
  <si>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</si>
  <si>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</si>
  <si>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</si>
  <si>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</si>
  <si>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</si>
  <si>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</si>
  <si>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</si>
  <si>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</si>
  <si>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</si>
  <si>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</si>
  <si>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</si>
  <si>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</si>
  <si>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</si>
  <si>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</si>
  <si>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</si>
  <si>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</si>
  <si>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</si>
  <si>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</si>
  <si>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</si>
  <si>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</si>
  <si>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</si>
  <si>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</si>
  <si>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</si>
  <si>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</si>
  <si>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</si>
  <si>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</si>
  <si>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</si>
  <si>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</si>
  <si>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</si>
  <si>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</si>
  <si>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</si>
  <si>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</si>
  <si>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</si>
  <si>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</si>
  <si>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</si>
  <si>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</si>
  <si>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</si>
  <si>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</si>
  <si>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</si>
  <si>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</si>
  <si>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</si>
  <si>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</si>
  <si>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</si>
  <si>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</si>
  <si>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</si>
  <si>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</si>
  <si>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</si>
  <si>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</si>
  <si>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</si>
  <si>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</si>
  <si>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</si>
  <si>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</si>
  <si>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</si>
  <si>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</si>
  <si>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</si>
  <si>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</si>
  <si>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</si>
  <si>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</si>
  <si>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</si>
  <si>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</si>
  <si>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</si>
  <si>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</si>
  <si>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</si>
  <si>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</si>
  <si>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</si>
  <si>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</si>
  <si>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</si>
  <si>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</si>
  <si>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</si>
  <si>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</si>
  <si>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</si>
  <si>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</si>
  <si>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</si>
  <si>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</si>
  <si>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</si>
  <si>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</si>
  <si>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</si>
  <si>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</si>
  <si>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</si>
  <si>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</si>
  <si>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</si>
  <si>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</si>
  <si>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</si>
  <si>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</si>
  <si>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</si>
  <si>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</si>
  <si>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</si>
  <si>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</si>
  <si>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</si>
  <si>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</si>
  <si>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</si>
  <si>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</si>
  <si>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</si>
  <si>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</si>
  <si>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</si>
  <si>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</si>
  <si>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</si>
  <si>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</si>
  <si>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</si>
  <si>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</si>
  <si>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</si>
  <si>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</si>
  <si>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</si>
  <si>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</si>
  <si>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</si>
  <si>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</si>
  <si>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</si>
  <si>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</si>
  <si>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</si>
  <si>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</si>
  <si>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</si>
  <si>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</si>
  <si>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</si>
  <si>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</si>
  <si>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</si>
  <si>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</si>
  <si>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</si>
  <si>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</si>
  <si>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</si>
  <si>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</si>
  <si>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</si>
  <si>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</si>
  <si>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</si>
  <si>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</si>
  <si>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</si>
  <si>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</si>
  <si>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</si>
  <si>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</si>
  <si>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</si>
  <si>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</si>
  <si>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</si>
  <si>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</si>
  <si>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</si>
  <si>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</si>
  <si>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</si>
  <si>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</si>
  <si>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</si>
  <si>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</si>
  <si>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</si>
  <si>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</si>
  <si>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</si>
  <si>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</si>
  <si>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</si>
  <si>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</si>
  <si>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</si>
  <si>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</si>
  <si>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</si>
  <si>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</si>
  <si>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</si>
  <si>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</si>
  <si>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</si>
  <si>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</si>
  <si>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</si>
  <si>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</si>
  <si>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</si>
  <si>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</si>
  <si>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</si>
  <si>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</si>
  <si>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</si>
  <si>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</si>
  <si>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</si>
  <si>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</si>
  <si>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</si>
  <si>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</si>
  <si>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</si>
  <si>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</si>
  <si>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</si>
  <si>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</si>
  <si>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</si>
  <si>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</si>
  <si>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</si>
  <si>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</si>
  <si>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</si>
  <si>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</si>
  <si>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</si>
  <si>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</si>
  <si>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</si>
  <si>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</si>
  <si>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</si>
  <si>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</si>
  <si>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</si>
  <si>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</si>
  <si>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</si>
  <si>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</si>
  <si>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</si>
  <si>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</si>
  <si>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</si>
  <si>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</si>
  <si>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</si>
  <si>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</si>
  <si>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</si>
  <si>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</si>
  <si>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</si>
  <si>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</si>
  <si>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</si>
  <si>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</si>
  <si>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</si>
  <si>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</si>
  <si>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</si>
  <si>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</si>
  <si>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</si>
  <si>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</si>
  <si>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</si>
  <si>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</si>
  <si>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</si>
  <si>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</si>
  <si>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</si>
  <si>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</si>
  <si>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</si>
  <si>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</si>
  <si>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</si>
  <si>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</si>
  <si>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</si>
  <si>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</si>
  <si>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</si>
  <si>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</si>
  <si>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</si>
  <si>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</si>
  <si>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</si>
  <si>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</si>
  <si>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</si>
  <si>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</si>
  <si>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</si>
  <si>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</si>
  <si>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</si>
  <si>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</si>
  <si>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</si>
  <si>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</si>
  <si>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</si>
  <si>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</si>
  <si>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</si>
  <si>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</si>
  <si>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</si>
  <si>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</si>
  <si>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</si>
  <si>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</si>
  <si>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</si>
  <si>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</si>
  <si>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</si>
  <si>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</si>
  <si>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</si>
  <si>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</si>
  <si>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</si>
  <si>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</si>
  <si>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</si>
  <si>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</si>
  <si>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</si>
  <si>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</si>
  <si>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</si>
  <si>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</si>
  <si>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</si>
  <si>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</si>
  <si>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</si>
  <si>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</si>
  <si>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</si>
  <si>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</si>
  <si>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</si>
  <si>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</si>
  <si>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</si>
  <si>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</si>
  <si>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</si>
  <si>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</si>
  <si>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</si>
  <si>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</si>
  <si>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</si>
  <si>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</si>
  <si>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</si>
  <si>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</si>
  <si>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</si>
  <si>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</si>
  <si>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</si>
  <si>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</si>
  <si>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</si>
  <si>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</si>
  <si>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</si>
  <si>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</si>
  <si>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</si>
  <si>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</si>
  <si>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</si>
  <si>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</si>
  <si>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</si>
  <si>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</si>
  <si>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</si>
  <si>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</si>
  <si>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</si>
  <si>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</si>
  <si>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</si>
  <si>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</si>
  <si>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</si>
  <si>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</si>
  <si>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</si>
  <si>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</si>
  <si>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</si>
  <si>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</si>
  <si>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</si>
  <si>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</si>
  <si>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</si>
  <si>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</si>
  <si>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</si>
  <si>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</si>
  <si>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</si>
  <si>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</si>
  <si>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</si>
  <si>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</si>
  <si>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</si>
  <si>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</si>
  <si>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</si>
  <si>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</si>
  <si>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</si>
  <si>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</si>
  <si>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</si>
  <si>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</si>
  <si>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</si>
  <si>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</si>
  <si>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</si>
  <si>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</si>
  <si>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</si>
  <si>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</si>
  <si>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</si>
  <si>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</si>
  <si>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</si>
  <si>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</si>
  <si>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</si>
  <si>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</si>
  <si>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</si>
  <si>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</si>
  <si>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</si>
  <si>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</si>
  <si>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</si>
  <si>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</si>
  <si>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</si>
  <si>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</si>
  <si>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</si>
  <si>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</si>
  <si>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</si>
  <si>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</si>
  <si>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</si>
  <si>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</si>
  <si>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</si>
  <si>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</si>
  <si>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</si>
  <si>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</si>
  <si>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</si>
  <si>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</si>
  <si>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</si>
  <si>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</si>
  <si>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</si>
  <si>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</si>
  <si>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</si>
  <si>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</si>
  <si>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</si>
  <si>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</si>
  <si>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</si>
  <si>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</si>
  <si>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</si>
  <si>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</si>
  <si>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</si>
  <si>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</si>
  <si>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</si>
  <si>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</si>
  <si>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</si>
  <si>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</si>
  <si>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</si>
  <si>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</si>
  <si>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</si>
  <si>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</si>
  <si>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</si>
  <si>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</si>
  <si>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</si>
  <si>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</si>
  <si>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</si>
  <si>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</si>
  <si>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</si>
  <si>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</si>
  <si>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</si>
  <si>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</si>
  <si>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</si>
  <si>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</si>
  <si>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</si>
  <si>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</si>
  <si>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</si>
  <si>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</si>
  <si>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</si>
  <si>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</si>
  <si>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</si>
  <si>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</si>
  <si>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</si>
  <si>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</si>
  <si>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</si>
  <si>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</si>
  <si>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</si>
  <si>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</si>
  <si>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</si>
  <si>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</si>
  <si>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</si>
  <si>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</si>
  <si>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</si>
  <si>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</si>
  <si>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</si>
  <si>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</si>
  <si>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</si>
  <si>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</si>
  <si>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</si>
  <si>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</si>
  <si>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</si>
  <si>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</si>
  <si>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</si>
  <si>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</si>
  <si>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</si>
  <si>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</si>
  <si>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</si>
  <si>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</si>
  <si>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</si>
  <si>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</si>
  <si>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</si>
  <si>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</si>
  <si>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</si>
  <si>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</si>
  <si>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</si>
  <si>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</si>
  <si>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</si>
  <si>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</si>
  <si>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</si>
  <si>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</si>
  <si>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</si>
  <si>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</si>
  <si>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</si>
  <si>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</si>
  <si>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</si>
  <si>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</si>
  <si>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</si>
  <si>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</si>
  <si>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</si>
  <si>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</si>
  <si>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</si>
  <si>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</si>
  <si>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</si>
  <si>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</si>
  <si>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</si>
  <si>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</si>
  <si>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</si>
  <si>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</si>
  <si>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</si>
  <si>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</si>
  <si>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</si>
  <si>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</si>
  <si>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</si>
  <si>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</si>
  <si>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</si>
  <si>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</si>
  <si>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</si>
  <si>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</si>
  <si>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</si>
  <si>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</si>
  <si>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</si>
  <si>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</si>
  <si>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</si>
  <si>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</si>
  <si>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</si>
  <si>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</si>
  <si>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</si>
  <si>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</si>
  <si>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</si>
  <si>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</si>
  <si>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</si>
  <si>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</si>
  <si>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</si>
  <si>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</si>
  <si>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</si>
  <si>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</si>
  <si>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</si>
  <si>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</si>
  <si>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</si>
  <si>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</si>
  <si>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</si>
  <si>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</si>
  <si>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</si>
  <si>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</si>
  <si>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</si>
  <si>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</si>
  <si>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</si>
  <si>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</si>
  <si>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</si>
  <si>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</si>
  <si>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</si>
  <si>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</si>
  <si>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</si>
  <si>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</si>
  <si>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</si>
  <si>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</si>
  <si>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</si>
  <si>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</si>
  <si>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</si>
  <si>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</si>
  <si>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</si>
  <si>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</si>
  <si>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</si>
  <si>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</si>
  <si>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</si>
  <si>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</si>
  <si>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</si>
  <si>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</si>
  <si>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</si>
  <si>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</si>
  <si>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</si>
  <si>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</si>
  <si>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</si>
  <si>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</si>
  <si>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</si>
  <si>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</si>
  <si>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</si>
  <si>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</si>
  <si>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</si>
  <si>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</si>
  <si>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</si>
  <si>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</si>
  <si>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</si>
  <si>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</si>
  <si>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</si>
  <si>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</si>
  <si>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</si>
  <si>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</si>
  <si>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</si>
  <si>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</si>
  <si>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</si>
  <si>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</si>
  <si>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</si>
  <si>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</si>
  <si>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</si>
  <si>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</si>
  <si>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</si>
  <si>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</si>
  <si>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</si>
  <si>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</si>
  <si>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</si>
  <si>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</si>
  <si>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</si>
  <si>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</si>
  <si>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</si>
  <si>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</si>
  <si>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</si>
  <si>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</si>
  <si>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</si>
  <si>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</si>
  <si>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</si>
  <si>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</si>
  <si>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</si>
  <si>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</si>
  <si>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</si>
  <si>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</si>
  <si>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</si>
  <si>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</si>
  <si>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</si>
  <si>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</si>
  <si>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</si>
  <si>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</si>
  <si>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</si>
  <si>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</si>
  <si>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</si>
  <si>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</si>
  <si>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</si>
  <si>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</si>
  <si>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</si>
  <si>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</si>
  <si>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</si>
  <si>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</si>
  <si>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</si>
  <si>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</si>
  <si>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</si>
  <si>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</si>
  <si>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</si>
  <si>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</si>
  <si>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</si>
  <si>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</si>
  <si>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</si>
  <si>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</si>
  <si>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</si>
  <si>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</si>
  <si>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</si>
  <si>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</si>
  <si>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</si>
  <si>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</si>
  <si>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</si>
  <si>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</si>
  <si>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</si>
  <si>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</si>
  <si>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</si>
  <si>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</si>
  <si>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</si>
  <si>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</si>
  <si>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</si>
  <si>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</si>
  <si>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</si>
  <si>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</si>
  <si>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</si>
  <si>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</si>
  <si>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</si>
  <si>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</si>
  <si>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</si>
  <si>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</si>
  <si>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</si>
  <si>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</si>
  <si>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</si>
  <si>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</si>
  <si>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</si>
  <si>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</si>
  <si>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</si>
  <si>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</si>
  <si>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</si>
  <si>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</si>
  <si>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</si>
  <si>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</si>
  <si>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</si>
  <si>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</si>
  <si>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</si>
  <si>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</si>
  <si>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</si>
  <si>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</si>
  <si>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</si>
  <si>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</si>
  <si>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</si>
  <si>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</si>
  <si>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</si>
  <si>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</si>
  <si>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</si>
  <si>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</si>
  <si>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</si>
  <si>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</si>
  <si>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</si>
  <si>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</si>
  <si>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</si>
  <si>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</si>
  <si>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</si>
  <si>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</si>
  <si>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</si>
  <si>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</si>
  <si>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</si>
  <si>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</si>
  <si>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</si>
  <si>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</si>
  <si>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</si>
  <si>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</si>
  <si>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</si>
  <si>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</si>
  <si>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</si>
  <si>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</si>
  <si>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</si>
  <si>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</si>
  <si>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</si>
  <si>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</si>
  <si>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</si>
  <si>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</si>
  <si>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</si>
  <si>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</si>
  <si>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</si>
  <si>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</si>
  <si>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</si>
  <si>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</si>
  <si>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</si>
  <si>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</si>
  <si>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</si>
  <si>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</si>
  <si>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</si>
  <si>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</si>
  <si>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</si>
  <si>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</si>
  <si>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</si>
  <si>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</si>
  <si>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</si>
  <si>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</si>
  <si>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</si>
  <si>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</si>
  <si>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</si>
  <si>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</si>
  <si>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</si>
  <si>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</si>
  <si>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</si>
  <si>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</si>
  <si>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</si>
  <si>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</si>
  <si>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</si>
  <si>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</si>
  <si>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</si>
  <si>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</si>
  <si>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</si>
  <si>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</si>
  <si>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</si>
  <si>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</si>
  <si>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</si>
  <si>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</si>
  <si>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</si>
  <si>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</si>
  <si>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</si>
  <si>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</si>
  <si>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</si>
  <si>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</si>
  <si>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</si>
  <si>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</si>
  <si>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</si>
  <si>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</si>
  <si>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</si>
  <si>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</si>
  <si>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</si>
  <si>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</si>
  <si>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</si>
  <si>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</si>
  <si>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</si>
  <si>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</si>
  <si>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</si>
  <si>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</si>
  <si>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</si>
  <si>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</si>
  <si>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</si>
  <si>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</si>
  <si>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</si>
  <si>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</si>
  <si>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</si>
  <si>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</si>
  <si>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</si>
  <si>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</si>
  <si>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</si>
  <si>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</si>
  <si>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</si>
  <si>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</si>
  <si>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</si>
  <si>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</si>
  <si>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</si>
  <si>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</si>
  <si>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</si>
  <si>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</si>
  <si>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</si>
  <si>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</si>
  <si>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</si>
  <si>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</si>
  <si>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</si>
  <si>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</si>
  <si>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</si>
  <si>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</si>
  <si>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</si>
  <si>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</si>
  <si>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</si>
  <si>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</si>
  <si>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</si>
  <si>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</si>
  <si>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</si>
  <si>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</si>
  <si>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</si>
  <si>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</si>
  <si>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</si>
  <si>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</si>
  <si>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</si>
  <si>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</si>
  <si>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</si>
  <si>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</si>
  <si>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</si>
  <si>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</si>
  <si>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</si>
  <si>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</si>
  <si>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</si>
  <si>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</si>
  <si>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</si>
  <si>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</si>
  <si>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</si>
  <si>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</si>
  <si>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</si>
  <si>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</si>
  <si>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</si>
  <si>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</si>
  <si>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</si>
  <si>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</si>
  <si>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</si>
  <si>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</si>
  <si>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</si>
  <si>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</si>
  <si>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</si>
  <si>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</si>
  <si>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</si>
  <si>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</si>
  <si>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</si>
  <si>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</si>
  <si>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</si>
  <si>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</si>
  <si>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</si>
  <si>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</si>
  <si>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</si>
  <si>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</si>
  <si>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</si>
  <si>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</si>
  <si>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</si>
  <si>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</si>
  <si>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</si>
  <si>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</si>
  <si>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</si>
  <si>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</si>
  <si>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</si>
  <si>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</si>
  <si>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</si>
  <si>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</si>
  <si>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</si>
  <si>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</si>
  <si>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</si>
  <si>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</si>
  <si>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</si>
  <si>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</si>
  <si>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</si>
  <si>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</si>
  <si>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</si>
  <si>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</si>
  <si>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</si>
  <si>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</si>
  <si>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</si>
  <si>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</si>
  <si>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</si>
  <si>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</si>
  <si>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</si>
  <si>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</si>
  <si>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</si>
  <si>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</si>
  <si>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</si>
  <si>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</si>
  <si>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</si>
  <si>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</si>
  <si>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</si>
  <si>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</si>
  <si>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</si>
  <si>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</si>
  <si>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</si>
  <si>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</si>
  <si>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</si>
  <si>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</si>
  <si>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</si>
  <si>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</si>
  <si>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</si>
  <si>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</si>
  <si>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</si>
  <si>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</si>
  <si>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</si>
  <si>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</si>
  <si>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</si>
  <si>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</si>
  <si>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</si>
  <si>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</si>
  <si>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</si>
  <si>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</si>
  <si>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</si>
  <si>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</si>
  <si>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</si>
  <si>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</si>
  <si>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</si>
  <si>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</si>
  <si>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</si>
  <si>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</si>
  <si>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</si>
  <si>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</si>
  <si>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</si>
  <si>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</si>
  <si>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</si>
  <si>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</si>
  <si>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</si>
  <si>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</si>
  <si>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</si>
  <si>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</si>
  <si>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</si>
  <si>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</si>
  <si>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</si>
  <si>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</si>
  <si>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</si>
  <si>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</si>
  <si>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</si>
  <si>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</si>
  <si>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</si>
  <si>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</si>
  <si>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</si>
  <si>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</si>
  <si>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</si>
  <si>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</si>
  <si>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</si>
  <si>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</si>
  <si>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</si>
  <si>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</si>
  <si>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</si>
  <si>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</si>
  <si>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</si>
  <si>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</si>
  <si>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</si>
  <si>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</si>
  <si>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</si>
  <si>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</si>
  <si>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</si>
  <si>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</si>
  <si>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</si>
  <si>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</si>
  <si>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</si>
  <si>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</si>
  <si>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</si>
  <si>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</si>
  <si>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</si>
  <si>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</si>
  <si>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</si>
  <si>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</si>
  <si>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</si>
  <si>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</si>
  <si>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</si>
  <si>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</si>
  <si>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</si>
  <si>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</si>
  <si>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</si>
  <si>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</si>
  <si>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</si>
  <si>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</si>
  <si>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</si>
  <si>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</si>
  <si>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</si>
  <si>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</si>
  <si>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</si>
  <si>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</si>
  <si>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</si>
  <si>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</si>
  <si>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</si>
  <si>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</si>
  <si>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</si>
  <si>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</si>
  <si>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</si>
  <si>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</si>
  <si>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</si>
  <si>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</si>
  <si>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</si>
  <si>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</si>
  <si>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</si>
  <si>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</si>
  <si>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</si>
  <si>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</si>
  <si>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</si>
  <si>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</si>
  <si>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</si>
  <si>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</si>
  <si>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</si>
  <si>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</si>
  <si>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</si>
  <si>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</si>
  <si>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</si>
  <si>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</si>
  <si>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</si>
  <si>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</si>
  <si>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</si>
  <si>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</si>
  <si>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</si>
  <si>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</si>
  <si>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</si>
  <si>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</si>
  <si>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</si>
  <si>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</si>
  <si>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</si>
  <si>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</si>
  <si>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</si>
  <si>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</si>
  <si>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</si>
  <si>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</si>
  <si>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</si>
  <si>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</si>
  <si>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</si>
  <si>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</si>
  <si>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</si>
  <si>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</si>
  <si>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</si>
  <si>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</si>
  <si>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</si>
  <si>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</si>
  <si>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</si>
  <si>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</si>
  <si>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</si>
  <si>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</si>
  <si>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</si>
  <si>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</si>
  <si>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</si>
  <si>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</si>
  <si>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</si>
  <si>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</si>
  <si>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</si>
  <si>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</si>
  <si>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</si>
  <si>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</si>
  <si>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</si>
  <si>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</si>
  <si>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</si>
  <si>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</si>
  <si>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</si>
  <si>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</si>
  <si>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</si>
  <si>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</si>
  <si>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</si>
  <si>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</si>
  <si>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</si>
  <si>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</si>
  <si>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</si>
  <si>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</si>
  <si>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</si>
  <si>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</si>
  <si>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</si>
  <si>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</si>
  <si>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</si>
  <si>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</si>
  <si>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</si>
  <si>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</si>
  <si>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</si>
  <si>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</si>
  <si>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</si>
  <si>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</si>
  <si>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</si>
  <si>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</si>
  <si>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</si>
  <si>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</si>
  <si>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</si>
  <si>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</si>
  <si>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</si>
  <si>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</si>
  <si>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</si>
  <si>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</si>
  <si>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</si>
  <si>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</si>
  <si>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</si>
  <si>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</si>
  <si>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</si>
  <si>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</si>
  <si>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</si>
  <si>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</si>
  <si>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</si>
  <si>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</si>
  <si>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</si>
  <si>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</si>
  <si>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</si>
  <si>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</si>
  <si>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</si>
  <si>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</si>
  <si>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</si>
  <si>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</si>
  <si>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</si>
  <si>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</si>
  <si>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</si>
  <si>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</si>
  <si>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</si>
  <si>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</si>
  <si>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</si>
  <si>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</si>
  <si>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</si>
  <si>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</si>
  <si>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</si>
  <si>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</si>
  <si>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</si>
  <si>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</si>
  <si>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</si>
  <si>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</si>
  <si>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</si>
  <si>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</si>
  <si>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</si>
  <si>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</si>
  <si>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</si>
  <si>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</si>
  <si>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</si>
  <si>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</si>
  <si>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</si>
  <si>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</si>
  <si>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</si>
  <si>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</si>
  <si>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</si>
  <si>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</si>
  <si>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</si>
  <si>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</si>
  <si>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</si>
  <si>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</si>
  <si>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</si>
  <si>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</si>
  <si>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</si>
  <si>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</si>
  <si>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</si>
  <si>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</si>
  <si>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</si>
  <si>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</si>
  <si>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</si>
  <si>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</si>
  <si>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</si>
  <si>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</si>
  <si>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</si>
  <si>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</si>
  <si>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</si>
  <si>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</si>
  <si>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</si>
  <si>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</si>
  <si>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</si>
  <si>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</si>
  <si>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</si>
  <si>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</si>
  <si>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</si>
  <si>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</si>
  <si>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</si>
  <si>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</si>
  <si>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</si>
  <si>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</si>
  <si>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</si>
  <si>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</si>
  <si>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</si>
  <si>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</si>
  <si>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</si>
  <si>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</si>
  <si>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</si>
  <si>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</si>
  <si>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</si>
  <si>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</si>
  <si>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</si>
  <si>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</si>
  <si>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</si>
  <si>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</si>
  <si>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</si>
  <si>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</si>
  <si>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</si>
  <si>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</si>
  <si>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</si>
  <si>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</si>
  <si>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</si>
  <si>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</si>
  <si>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</si>
  <si>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</si>
  <si>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</si>
  <si>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</si>
  <si>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</si>
  <si>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</si>
  <si>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</si>
  <si>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</si>
  <si>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</si>
  <si>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</si>
  <si>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</si>
  <si>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</si>
  <si>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</si>
  <si>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</si>
  <si>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</si>
  <si>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</si>
  <si>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</si>
  <si>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</si>
  <si>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</si>
  <si>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</si>
  <si>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</si>
  <si>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</si>
  <si>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</si>
  <si>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</si>
  <si>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</si>
  <si>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</si>
  <si>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</si>
  <si>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</si>
  <si>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</si>
  <si>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</si>
  <si>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</si>
  <si>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</si>
  <si>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</si>
  <si>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</si>
  <si>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</si>
  <si>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</si>
  <si>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</si>
  <si>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</si>
  <si>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</si>
  <si>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</si>
  <si>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</si>
  <si>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</si>
  <si>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</si>
  <si>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</si>
  <si>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</si>
  <si>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</si>
  <si>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</si>
  <si>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</si>
  <si>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</si>
  <si>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</si>
  <si>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</si>
  <si>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</si>
  <si>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</si>
  <si>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</si>
  <si>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</si>
  <si>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</si>
  <si>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</si>
  <si>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</si>
  <si>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</si>
  <si>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</si>
  <si>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</si>
  <si>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</si>
  <si>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</si>
  <si>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</si>
  <si>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</si>
  <si>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</si>
  <si>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</si>
  <si>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</si>
  <si>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</si>
  <si>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</si>
  <si>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</si>
  <si>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</si>
  <si>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</si>
  <si>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</si>
  <si>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</si>
  <si>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</si>
  <si>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</si>
  <si>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</si>
  <si>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</si>
  <si>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</si>
  <si>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</si>
  <si>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</si>
  <si>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</si>
  <si>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</si>
  <si>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</si>
  <si>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</si>
  <si>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</si>
  <si>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</si>
  <si>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</si>
  <si>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</si>
  <si>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</si>
  <si>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</si>
  <si>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</si>
  <si>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</si>
  <si>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</si>
  <si>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</si>
  <si>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</si>
  <si>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</si>
  <si>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</si>
  <si>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</si>
  <si>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</si>
  <si>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</si>
  <si>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</si>
  <si>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</si>
  <si>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</si>
  <si>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</si>
  <si>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</si>
  <si>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</si>
  <si>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</si>
  <si>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</si>
  <si>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</si>
  <si>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</si>
  <si>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</si>
  <si>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</si>
  <si>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</si>
  <si>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</si>
  <si>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</si>
  <si>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</si>
  <si>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</si>
  <si>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</si>
  <si>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</si>
  <si>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</si>
  <si>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</si>
  <si>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</si>
  <si>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</si>
  <si>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</si>
  <si>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</si>
  <si>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</si>
  <si>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</si>
  <si>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</si>
  <si>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</si>
  <si>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</si>
  <si>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</si>
  <si>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</si>
  <si>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</si>
  <si>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</si>
  <si>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</si>
  <si>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</si>
  <si>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</si>
  <si>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</si>
  <si>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</si>
  <si>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</si>
  <si>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</si>
  <si>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</si>
  <si>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</si>
  <si>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</si>
  <si>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</si>
  <si>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</si>
  <si>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</si>
  <si>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</si>
  <si>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</si>
  <si>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</si>
  <si>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</si>
  <si>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</si>
  <si>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</si>
  <si>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</si>
  <si>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</si>
  <si>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</si>
  <si>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</si>
  <si>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</si>
  <si>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</si>
  <si>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</si>
  <si>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</si>
  <si>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</si>
  <si>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</si>
  <si>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</si>
  <si>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</si>
  <si>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</si>
  <si>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</si>
  <si>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</si>
  <si>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</si>
  <si>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</si>
  <si>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</si>
  <si>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</si>
  <si>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</si>
  <si>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</si>
  <si>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</si>
  <si>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</si>
  <si>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</si>
  <si>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</si>
  <si>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</si>
  <si>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</si>
  <si>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</si>
  <si>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</si>
  <si>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</si>
  <si>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</si>
  <si>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</si>
  <si>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</si>
  <si>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</si>
  <si>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</si>
  <si>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</si>
  <si>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</si>
  <si>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</si>
  <si>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</si>
  <si>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</si>
  <si>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</si>
  <si>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</si>
  <si>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</si>
  <si>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</si>
  <si>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</si>
  <si>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</si>
  <si>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</si>
  <si>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</si>
  <si>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</si>
  <si>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</si>
  <si>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</si>
  <si>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</si>
  <si>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</si>
  <si>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</si>
  <si>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</si>
  <si>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</si>
  <si>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</si>
  <si>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</si>
  <si>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</si>
  <si>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</si>
  <si>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</si>
  <si>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</si>
  <si>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</si>
  <si>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</si>
  <si>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</si>
  <si>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</si>
  <si>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</si>
  <si>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</si>
  <si>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</si>
  <si>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</si>
  <si>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</si>
  <si>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</si>
  <si>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</si>
  <si>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</si>
  <si>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</si>
  <si>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</si>
  <si>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</si>
  <si>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</si>
  <si>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</si>
  <si>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</si>
  <si>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</si>
  <si>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</si>
  <si>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</si>
  <si>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</si>
  <si>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</si>
  <si>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</si>
  <si>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</si>
  <si>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</si>
  <si>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</si>
  <si>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</si>
  <si>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</si>
  <si>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</si>
  <si>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</si>
  <si>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</si>
  <si>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</si>
  <si>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</si>
  <si>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</si>
  <si>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</si>
  <si>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</si>
  <si>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</si>
  <si>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</si>
  <si>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</si>
  <si>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</si>
  <si>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</si>
  <si>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</si>
  <si>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</si>
  <si>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</si>
  <si>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</si>
  <si>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</si>
  <si>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</si>
  <si>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</si>
  <si>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</si>
  <si>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</si>
  <si>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</si>
  <si>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</si>
  <si>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</si>
  <si>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</si>
  <si>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</si>
  <si>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</si>
  <si>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</si>
  <si>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</si>
  <si>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</si>
  <si>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</si>
  <si>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</si>
  <si>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</si>
  <si>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</si>
  <si>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</si>
  <si>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</si>
  <si>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</si>
  <si>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</si>
  <si>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</si>
  <si>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</si>
  <si>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</si>
  <si>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</si>
  <si>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</si>
  <si>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</si>
  <si>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</si>
  <si>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</si>
  <si>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</si>
  <si>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</si>
  <si>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</si>
  <si>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</si>
  <si>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</si>
  <si>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</si>
  <si>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</si>
  <si>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</si>
  <si>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</si>
  <si>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</si>
  <si>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</si>
  <si>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</si>
  <si>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</si>
  <si>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</si>
  <si>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</si>
  <si>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</si>
  <si>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</si>
  <si>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</si>
  <si>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</si>
  <si>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</si>
  <si>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</si>
  <si>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</si>
  <si>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</si>
  <si>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</si>
  <si>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</si>
  <si>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</si>
  <si>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</si>
  <si>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</si>
  <si>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</si>
  <si>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</si>
  <si>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</si>
  <si>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</si>
  <si>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</si>
  <si>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</si>
  <si>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</si>
  <si>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</si>
  <si>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</si>
  <si>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</si>
  <si>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</si>
  <si>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</si>
  <si>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</si>
  <si>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</si>
  <si>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</si>
  <si>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</si>
  <si>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</si>
  <si>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</si>
  <si>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</si>
  <si>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</si>
  <si>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</si>
  <si>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</si>
  <si>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</si>
  <si>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</si>
  <si>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</si>
  <si>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</si>
  <si>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</si>
  <si>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</si>
  <si>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</si>
  <si>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</si>
  <si>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</si>
  <si>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</si>
  <si>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</si>
  <si>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</si>
  <si>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</si>
  <si>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</si>
  <si>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</si>
  <si>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</si>
  <si>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</si>
  <si>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</si>
  <si>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</si>
  <si>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</si>
  <si>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</si>
  <si>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</si>
  <si>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</si>
  <si>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</si>
  <si>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</si>
  <si>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</si>
  <si>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</si>
  <si>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</si>
  <si>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</si>
  <si>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</si>
  <si>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</si>
  <si>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</si>
  <si>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</si>
  <si>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</si>
  <si>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</si>
  <si>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</si>
  <si>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</si>
  <si>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</si>
  <si>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</si>
  <si>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</si>
  <si>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</si>
  <si>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</si>
  <si>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</si>
  <si>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</si>
  <si>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</si>
  <si>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</si>
  <si>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</si>
  <si>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</si>
  <si>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</si>
  <si>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</si>
  <si>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</si>
  <si>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</si>
  <si>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</si>
  <si>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</si>
  <si>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</si>
  <si>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</si>
  <si>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</si>
  <si>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</si>
  <si>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</si>
  <si>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</si>
  <si>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</si>
  <si>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</si>
  <si>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</si>
  <si>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</si>
  <si>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</si>
  <si>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</si>
  <si>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</si>
  <si>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</si>
  <si>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</si>
  <si>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</si>
  <si>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</si>
  <si>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</si>
  <si>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</si>
  <si>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</si>
  <si>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</si>
  <si>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</si>
  <si>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</si>
  <si>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</si>
  <si>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</si>
  <si>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</si>
  <si>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</si>
  <si>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</si>
  <si>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</si>
  <si>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</si>
  <si>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</si>
  <si>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</si>
  <si>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</si>
  <si>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</si>
  <si>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</si>
  <si>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</si>
  <si>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</si>
  <si>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</si>
  <si>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</si>
  <si>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</si>
  <si>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</si>
  <si>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</si>
  <si>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</si>
  <si>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</si>
  <si>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</si>
  <si>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</si>
  <si>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</si>
  <si>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</si>
  <si>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</si>
  <si>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</si>
  <si>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</si>
  <si>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</si>
  <si>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</si>
  <si>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</si>
  <si>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</si>
  <si>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</si>
  <si>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</si>
  <si>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</si>
  <si>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</si>
  <si>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</si>
  <si>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</si>
  <si>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</si>
  <si>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</si>
  <si>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</si>
  <si>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</si>
  <si>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</si>
  <si>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</si>
  <si>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</si>
  <si>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</si>
  <si>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</si>
  <si>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</si>
  <si>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</si>
  <si>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</si>
  <si>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</si>
  <si>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</si>
  <si>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</si>
  <si>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</si>
  <si>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</si>
  <si>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</si>
  <si>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</si>
  <si>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</si>
  <si>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</si>
  <si>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</si>
  <si>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</si>
  <si>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</si>
  <si>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</si>
  <si>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</si>
  <si>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</si>
  <si>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</si>
  <si>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</si>
  <si>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</si>
  <si>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</si>
  <si>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</si>
  <si>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</si>
  <si>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</si>
  <si>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</si>
  <si>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</si>
  <si>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</si>
  <si>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</si>
  <si>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</si>
  <si>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</si>
  <si>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</si>
  <si>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</si>
  <si>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</si>
  <si>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</si>
  <si>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</si>
  <si>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</si>
  <si>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</si>
  <si>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</si>
  <si>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</si>
  <si>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</si>
  <si>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</si>
  <si>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</si>
  <si>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</si>
  <si>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</si>
  <si>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</si>
  <si>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</si>
  <si>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</si>
  <si>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</si>
  <si>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</si>
  <si>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</si>
  <si>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</si>
  <si>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</si>
  <si>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</si>
  <si>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</si>
  <si>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</si>
  <si>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</si>
  <si>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</si>
  <si>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</si>
  <si>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</si>
  <si>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</si>
  <si>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</si>
  <si>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</si>
  <si>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</si>
  <si>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</si>
  <si>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</si>
  <si>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</si>
  <si>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</si>
  <si>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</si>
  <si>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</si>
  <si>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</si>
  <si>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</si>
  <si>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</si>
  <si>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</si>
  <si>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</si>
  <si>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</si>
  <si>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</si>
  <si>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</si>
  <si>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</si>
  <si>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</si>
  <si>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</si>
  <si>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</si>
  <si>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</si>
  <si>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</si>
  <si>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</si>
  <si>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</si>
  <si>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</si>
  <si>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</si>
  <si>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</si>
  <si>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</si>
  <si>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</si>
  <si>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</si>
  <si>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</si>
  <si>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</si>
  <si>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</si>
  <si>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</si>
  <si>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</si>
  <si>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</si>
  <si>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</si>
  <si>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</si>
  <si>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</si>
  <si>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</si>
  <si>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</si>
  <si>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</si>
  <si>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</si>
  <si>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</si>
  <si>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</si>
  <si>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</si>
  <si>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</si>
  <si>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</si>
  <si>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</si>
  <si>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</si>
  <si>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</si>
  <si>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</si>
  <si>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</si>
  <si>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</si>
  <si>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</si>
  <si>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</si>
  <si>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</si>
  <si>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</si>
  <si>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</si>
  <si>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</si>
  <si>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</si>
  <si>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</si>
  <si>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</si>
  <si>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</si>
  <si>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</si>
  <si>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</si>
  <si>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</si>
  <si>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</si>
  <si>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</si>
  <si>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</si>
  <si>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</si>
  <si>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</si>
  <si>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</si>
  <si>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</si>
  <si>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</si>
  <si>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</si>
  <si>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</si>
  <si>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</si>
  <si>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</si>
  <si>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</si>
  <si>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</si>
  <si>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</si>
  <si>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</si>
  <si>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</si>
  <si>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</si>
  <si>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</si>
  <si>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</si>
  <si>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</si>
  <si>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</si>
  <si>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</si>
  <si>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</si>
  <si>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</si>
  <si>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</si>
  <si>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</si>
  <si>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</si>
  <si>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</si>
  <si>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</si>
  <si>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</si>
  <si>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</si>
  <si>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</si>
  <si>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</si>
  <si>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</si>
  <si>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</si>
  <si>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</si>
  <si>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</si>
  <si>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</si>
  <si>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</si>
  <si>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</si>
  <si>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</si>
  <si>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</si>
  <si>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</si>
  <si>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</si>
  <si>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</si>
  <si>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</si>
  <si>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</si>
  <si>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</si>
  <si>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</si>
  <si>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</si>
  <si>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</si>
  <si>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</si>
  <si>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</si>
  <si>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</si>
  <si>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</si>
  <si>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</si>
  <si>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</si>
  <si>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</si>
  <si>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</si>
  <si>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</si>
  <si>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</si>
  <si>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</si>
  <si>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</si>
  <si>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</si>
  <si>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</si>
  <si>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</si>
  <si>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</si>
  <si>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</si>
  <si>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</si>
  <si>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</si>
  <si>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</si>
  <si>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</si>
  <si>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</si>
  <si>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</si>
  <si>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</si>
  <si>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</si>
  <si>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</si>
  <si>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</si>
  <si>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</si>
  <si>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</si>
  <si>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</si>
  <si>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</si>
  <si>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</si>
  <si>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</si>
  <si>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</si>
  <si>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</si>
  <si>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</si>
  <si>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</si>
  <si>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</si>
  <si>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</si>
  <si>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</si>
  <si>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</si>
  <si>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</si>
  <si>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</si>
  <si>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</si>
  <si>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</si>
  <si>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</si>
  <si>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</si>
  <si>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</si>
  <si>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</si>
  <si>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</si>
  <si>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</si>
  <si>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</si>
  <si>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</si>
  <si>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</si>
  <si>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</si>
  <si>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</si>
  <si>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</si>
  <si>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</si>
  <si>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</si>
  <si>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</si>
  <si>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</si>
  <si>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</si>
  <si>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</si>
  <si>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</si>
  <si>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</si>
  <si>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</si>
  <si>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</si>
  <si>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</si>
  <si>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</si>
  <si>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</si>
  <si>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</si>
  <si>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</si>
  <si>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</si>
  <si>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</si>
  <si>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</si>
  <si>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</si>
  <si>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</si>
  <si>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</si>
  <si>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</si>
  <si>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</si>
  <si>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</si>
  <si>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</si>
  <si>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</si>
  <si>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</si>
  <si>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</si>
  <si>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</si>
  <si>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</si>
  <si>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</si>
  <si>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</si>
  <si>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</si>
  <si>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</si>
  <si>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</si>
  <si>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</si>
  <si>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</si>
  <si>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</si>
  <si>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</si>
  <si>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</si>
  <si>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</si>
  <si>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</si>
  <si>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</si>
  <si>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</si>
  <si>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</si>
  <si>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</si>
  <si>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</si>
  <si>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</si>
  <si>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</si>
  <si>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</si>
  <si>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</si>
  <si>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</si>
  <si>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</si>
  <si>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</si>
  <si>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</si>
  <si>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</si>
  <si>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</si>
  <si>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</si>
  <si>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</si>
  <si>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</si>
  <si>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</si>
  <si>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</si>
  <si>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</si>
  <si>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</si>
  <si>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</si>
  <si>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</si>
  <si>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</si>
  <si>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</si>
  <si>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</si>
  <si>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</si>
  <si>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</si>
  <si>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</si>
  <si>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</si>
  <si>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</si>
  <si>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</si>
  <si>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</si>
  <si>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</si>
  <si>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</si>
  <si>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</si>
  <si>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</si>
  <si>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</si>
  <si>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</si>
  <si>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</si>
  <si>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</si>
  <si>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</si>
  <si>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</si>
  <si>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</si>
  <si>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</si>
  <si>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</si>
  <si>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</si>
  <si>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</si>
  <si>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</si>
  <si>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</si>
  <si>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</si>
  <si>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</si>
  <si>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</si>
  <si>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</si>
  <si>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</si>
  <si>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</si>
  <si>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</si>
  <si>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</si>
  <si>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</si>
  <si>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</si>
  <si>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</si>
  <si>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</si>
  <si>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</si>
  <si>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</si>
  <si>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</si>
  <si>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</si>
  <si>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</si>
  <si>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</si>
  <si>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</si>
  <si>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</si>
  <si>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</si>
  <si>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</si>
  <si>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</si>
  <si>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</si>
  <si>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</si>
  <si>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</si>
  <si>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</si>
  <si>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</si>
  <si>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</si>
  <si>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</si>
  <si>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</si>
  <si>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</si>
  <si>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</si>
  <si>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</si>
  <si>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</si>
  <si>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</si>
  <si>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</si>
  <si>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</si>
  <si>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</si>
  <si>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</si>
  <si>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</si>
  <si>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</si>
  <si>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</si>
  <si>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</si>
  <si>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</si>
  <si>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</si>
  <si>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</si>
  <si>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</si>
  <si>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</si>
  <si>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</si>
  <si>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</si>
  <si>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</si>
  <si>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</si>
  <si>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</si>
  <si>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</si>
  <si>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</si>
  <si>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</si>
  <si>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</si>
  <si>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</si>
  <si>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</si>
  <si>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</si>
  <si>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</si>
  <si>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</si>
  <si>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</si>
  <si>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</si>
  <si>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</si>
  <si>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</si>
  <si>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</si>
  <si>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</si>
  <si>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</si>
  <si>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</si>
  <si>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</si>
  <si>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</si>
  <si>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</si>
  <si>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</si>
  <si>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</si>
  <si>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</si>
  <si>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</si>
  <si>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</si>
  <si>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</si>
  <si>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</si>
  <si>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</si>
  <si>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</si>
  <si>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</si>
  <si>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</si>
  <si>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</si>
  <si>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</si>
  <si>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</si>
  <si>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</si>
  <si>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</si>
  <si>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</si>
  <si>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</si>
  <si>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</si>
  <si>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</si>
  <si>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</si>
  <si>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</si>
  <si>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</si>
  <si>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</si>
  <si>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</si>
  <si>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</si>
  <si>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</si>
  <si>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</si>
  <si>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</si>
  <si>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</si>
  <si>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</si>
  <si>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</si>
  <si>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</si>
  <si>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</si>
  <si>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</si>
  <si>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</si>
  <si>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</si>
  <si>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</si>
  <si>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</si>
  <si>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</si>
  <si>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</si>
  <si>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</si>
  <si>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</si>
  <si>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</si>
  <si>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</si>
  <si>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</si>
  <si>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</si>
  <si>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</si>
  <si>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</si>
  <si>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</si>
  <si>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</si>
  <si>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</si>
  <si>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</si>
  <si>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</si>
  <si>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</si>
  <si>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</si>
  <si>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</si>
  <si>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</si>
  <si>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</si>
  <si>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</si>
  <si>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</si>
  <si>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</si>
  <si>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</si>
  <si>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</si>
  <si>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</si>
  <si>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</si>
  <si>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</si>
  <si>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</si>
  <si>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</si>
  <si>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</si>
  <si>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</si>
  <si>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</si>
  <si>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</si>
  <si>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</si>
  <si>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</si>
  <si>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</si>
  <si>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</si>
  <si>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</si>
  <si>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</si>
  <si>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</si>
  <si>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</si>
  <si>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</si>
  <si>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</si>
  <si>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</si>
  <si>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</si>
  <si>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</si>
  <si>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</si>
  <si>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</si>
  <si>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</si>
  <si>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</si>
  <si>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</si>
  <si>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</si>
  <si>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</si>
  <si>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</si>
  <si>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</si>
  <si>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</si>
  <si>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</si>
  <si>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</si>
  <si>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</si>
  <si>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</si>
  <si>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</si>
  <si>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</si>
  <si>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</si>
  <si>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</si>
  <si>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</si>
  <si>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</si>
  <si>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</si>
  <si>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</si>
  <si>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</si>
  <si>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</si>
  <si>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</si>
  <si>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</si>
  <si>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</si>
  <si>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</si>
  <si>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</si>
  <si>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</si>
  <si>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</si>
  <si>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</si>
  <si>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</si>
  <si>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</si>
  <si>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</si>
  <si>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</si>
  <si>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</si>
  <si>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</si>
  <si>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</si>
  <si>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</si>
  <si>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</si>
  <si>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</si>
  <si>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</si>
  <si>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</si>
  <si>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</si>
  <si>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</si>
  <si>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</si>
  <si>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</si>
  <si>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</si>
  <si>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</si>
  <si>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</si>
  <si>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</si>
  <si>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</si>
  <si>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</si>
  <si>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</si>
  <si>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</si>
  <si>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</si>
  <si>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</si>
  <si>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</si>
  <si>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</si>
  <si>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</si>
  <si>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</si>
  <si>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</si>
  <si>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</si>
  <si>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</si>
  <si>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</si>
  <si>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</si>
  <si>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</si>
  <si>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</si>
  <si>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</si>
  <si>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</si>
  <si>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</si>
  <si>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</si>
  <si>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</si>
  <si>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</si>
  <si>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</si>
  <si>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</si>
  <si>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</si>
  <si>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</si>
  <si>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</si>
  <si>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</si>
  <si>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</si>
  <si>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</si>
  <si>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</si>
  <si>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</si>
  <si>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</si>
  <si>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</si>
  <si>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</si>
  <si>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</si>
  <si>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</si>
  <si>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</si>
  <si>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</si>
  <si>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</si>
  <si>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</si>
  <si>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</si>
  <si>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</si>
  <si>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</si>
  <si>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</si>
  <si>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</si>
  <si>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</si>
  <si>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</si>
  <si>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</si>
  <si>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</si>
  <si>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</si>
  <si>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</si>
  <si>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</si>
  <si>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</si>
  <si>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</si>
  <si>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</si>
  <si>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</si>
  <si>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</si>
  <si>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</si>
  <si>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</si>
  <si>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</si>
  <si>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</si>
  <si>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</si>
  <si>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</si>
  <si>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</si>
  <si>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</si>
  <si>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</si>
  <si>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</si>
  <si>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</si>
  <si>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</si>
  <si>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</si>
  <si>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</si>
  <si>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</si>
  <si>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</si>
  <si>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</si>
  <si>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</si>
  <si>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</si>
  <si>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</si>
  <si>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</si>
  <si>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</si>
  <si>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</si>
  <si>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</si>
  <si>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</si>
  <si>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</si>
  <si>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</si>
  <si>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</si>
  <si>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</si>
  <si>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</si>
  <si>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</si>
  <si>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</si>
  <si>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</si>
  <si>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</si>
  <si>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</si>
  <si>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</si>
  <si>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</si>
  <si>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</si>
  <si>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</si>
  <si>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</si>
  <si>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</si>
  <si>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</si>
  <si>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</si>
  <si>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</si>
  <si>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</si>
  <si>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</si>
  <si>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</si>
  <si>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</si>
  <si>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</si>
  <si>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</si>
  <si>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</si>
  <si>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</si>
  <si>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</si>
  <si>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</si>
  <si>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</si>
  <si>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</si>
  <si>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</si>
  <si>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</si>
  <si>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</si>
  <si>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</si>
  <si>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</si>
  <si>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</si>
  <si>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</si>
  <si>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</si>
  <si>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</si>
  <si>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</si>
  <si>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</si>
  <si>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</si>
  <si>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</si>
  <si>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</si>
  <si>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</si>
  <si>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</si>
  <si>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</si>
  <si>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</si>
  <si>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</si>
  <si>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</si>
  <si>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</si>
  <si>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</si>
  <si>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</si>
  <si>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</si>
  <si>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</si>
  <si>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</si>
  <si>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</si>
  <si>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</si>
  <si>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</si>
  <si>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</si>
  <si>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</si>
  <si>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</si>
  <si>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</si>
  <si>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</si>
  <si>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</si>
  <si>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</si>
  <si>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</si>
  <si>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</si>
  <si>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</si>
  <si>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</si>
  <si>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</si>
  <si>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</si>
  <si>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</si>
  <si>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</si>
  <si>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</si>
  <si>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</si>
  <si>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</si>
  <si>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</si>
  <si>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</si>
  <si>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</si>
  <si>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</si>
  <si>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</si>
  <si>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</si>
  <si>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</si>
  <si>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</si>
  <si>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</si>
  <si>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</si>
  <si>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</si>
  <si>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</si>
  <si>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</si>
  <si>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</si>
  <si>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</si>
  <si>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</si>
  <si>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</si>
  <si>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</si>
  <si>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</si>
  <si>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</si>
  <si>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</si>
  <si>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</si>
  <si>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</si>
  <si>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</si>
  <si>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</si>
  <si>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</si>
  <si>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</si>
  <si>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</si>
  <si>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</si>
  <si>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</si>
  <si>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</si>
  <si>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</si>
  <si>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</si>
  <si>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</si>
  <si>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</si>
  <si>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</si>
  <si>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</si>
  <si>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</si>
  <si>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</si>
  <si>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</si>
  <si>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</si>
  <si>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</si>
  <si>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</si>
  <si>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</si>
  <si>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</si>
  <si>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</si>
  <si>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</si>
  <si>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</si>
  <si>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</si>
  <si>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</si>
  <si>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</si>
  <si>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</si>
  <si>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</si>
  <si>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</si>
  <si>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</si>
  <si>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</si>
  <si>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</si>
  <si>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</si>
  <si>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</si>
  <si>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</si>
  <si>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</si>
  <si>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</si>
  <si>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</si>
  <si>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</si>
  <si>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</si>
  <si>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</si>
  <si>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</si>
  <si>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</si>
  <si>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</si>
  <si>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</si>
  <si>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</si>
  <si>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</si>
  <si>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</si>
  <si>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</si>
  <si>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</si>
  <si>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</si>
  <si>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</si>
  <si>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</si>
  <si>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</si>
  <si>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</si>
  <si>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</si>
  <si>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</si>
  <si>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</si>
  <si>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</si>
  <si>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</si>
  <si>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</si>
  <si>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</si>
  <si>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</si>
  <si>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</si>
  <si>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</si>
  <si>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</si>
  <si>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</si>
  <si>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</si>
  <si>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</si>
  <si>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</si>
  <si>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</si>
  <si>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</si>
  <si>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</si>
  <si>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</si>
  <si>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</si>
  <si>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</si>
  <si>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</si>
  <si>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</si>
  <si>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</si>
  <si>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</si>
  <si>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</si>
  <si>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</si>
  <si>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</si>
  <si>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</si>
  <si>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</si>
  <si>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</si>
  <si>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</si>
  <si>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</si>
  <si>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</si>
  <si>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</si>
  <si>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</si>
  <si>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</si>
  <si>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</si>
  <si>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</si>
  <si>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</si>
  <si>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</si>
  <si>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</si>
  <si>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</si>
  <si>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</si>
  <si>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</si>
  <si>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</si>
  <si>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</si>
  <si>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</si>
  <si>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</si>
  <si>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</si>
  <si>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</si>
  <si>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</si>
  <si>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</si>
  <si>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</si>
  <si>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</si>
  <si>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</si>
  <si>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</si>
  <si>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</si>
  <si>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</si>
  <si>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</si>
  <si>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</si>
  <si>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</si>
  <si>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</si>
  <si>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</si>
  <si>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</si>
  <si>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</si>
  <si>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</si>
  <si>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</si>
  <si>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</si>
  <si>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</si>
  <si>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</si>
  <si>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</si>
  <si>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</si>
  <si>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</si>
  <si>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</si>
  <si>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</si>
  <si>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</si>
  <si>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</si>
  <si>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</si>
  <si>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</si>
  <si>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</si>
  <si>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</si>
  <si>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</si>
  <si>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</si>
  <si>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</si>
  <si>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</si>
  <si>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</si>
  <si>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</si>
  <si>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</si>
  <si>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</si>
  <si>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</si>
  <si>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</si>
  <si>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</si>
  <si>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</si>
  <si>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</si>
  <si>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</si>
  <si>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</si>
  <si>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</si>
  <si>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</si>
  <si>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</si>
  <si>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</si>
  <si>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</si>
  <si>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</si>
  <si>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</si>
  <si>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</si>
  <si>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</si>
  <si>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</si>
  <si>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</si>
  <si>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</si>
  <si>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</si>
  <si>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</si>
  <si>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</si>
  <si>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</si>
  <si>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</si>
  <si>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</si>
  <si>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</si>
  <si>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</si>
  <si>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</si>
  <si>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</si>
  <si>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</si>
  <si>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</si>
  <si>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</si>
  <si>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</si>
  <si>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</si>
  <si>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</si>
  <si>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</si>
  <si>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</si>
  <si>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</si>
  <si>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</si>
  <si>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</si>
  <si>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</si>
  <si>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</si>
  <si>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</si>
  <si>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</si>
  <si>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</si>
  <si>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</si>
  <si>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</si>
  <si>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</si>
  <si>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</si>
  <si>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</si>
  <si>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</si>
  <si>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</si>
  <si>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</si>
  <si>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</si>
  <si>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</si>
  <si>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</si>
  <si>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</si>
  <si>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</si>
  <si>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</si>
  <si>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</si>
  <si>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</si>
  <si>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</si>
  <si>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</si>
  <si>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</si>
  <si>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</si>
  <si>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</si>
  <si>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</si>
  <si>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</si>
  <si>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</si>
  <si>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</si>
  <si>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</si>
  <si>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</si>
  <si>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</si>
  <si>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</si>
  <si>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</si>
  <si>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</si>
  <si>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</si>
  <si>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</si>
  <si>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</si>
  <si>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</si>
  <si>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</si>
  <si>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</si>
  <si>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</si>
  <si>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</si>
  <si>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</si>
  <si>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</si>
  <si>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</si>
  <si>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</si>
  <si>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</si>
  <si>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</si>
  <si>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</si>
  <si>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</si>
  <si>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</si>
  <si>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</si>
  <si>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</si>
  <si>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</si>
  <si>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</si>
  <si>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</si>
  <si>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</si>
  <si>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</si>
  <si>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</si>
  <si>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</si>
  <si>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</si>
  <si>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</si>
  <si>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</si>
  <si>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</si>
  <si>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</si>
  <si>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</si>
  <si>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</si>
  <si>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</si>
  <si>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</si>
  <si>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</si>
  <si>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</si>
  <si>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</si>
  <si>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</si>
  <si>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</si>
  <si>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</si>
  <si>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</si>
  <si>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</si>
  <si>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</si>
  <si>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</si>
  <si>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</si>
  <si>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</si>
  <si>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</si>
  <si>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</si>
  <si>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</si>
  <si>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</si>
  <si>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</si>
  <si>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</si>
  <si>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</si>
  <si>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</si>
  <si>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</si>
  <si>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</si>
  <si>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</si>
  <si>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</si>
  <si>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</si>
  <si>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</si>
  <si>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</si>
  <si>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</si>
  <si>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</si>
  <si>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</si>
  <si>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</si>
  <si>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</si>
  <si>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</si>
  <si>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</si>
  <si>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</si>
  <si>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</si>
  <si>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</si>
  <si>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</si>
  <si>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</si>
  <si>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</si>
  <si>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</si>
  <si>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</si>
  <si>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</si>
  <si>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</si>
  <si>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</si>
  <si>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</si>
  <si>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</si>
  <si>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</si>
  <si>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</si>
  <si>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</si>
  <si>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</si>
  <si>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</si>
  <si>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</si>
  <si>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</si>
  <si>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</si>
  <si>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</si>
  <si>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</si>
  <si>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</si>
  <si>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</si>
  <si>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</si>
  <si>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</si>
  <si>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</si>
  <si>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</si>
  <si>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</si>
  <si>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</si>
  <si>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</si>
  <si>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</si>
  <si>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</si>
  <si>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</si>
  <si>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</si>
  <si>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</si>
  <si>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</si>
  <si>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</si>
  <si>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</si>
  <si>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</si>
  <si>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</si>
  <si>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</si>
  <si>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</si>
  <si>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</si>
  <si>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</si>
  <si>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</si>
  <si>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</si>
  <si>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</si>
  <si>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</si>
  <si>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</si>
  <si>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</si>
  <si>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</si>
  <si>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</si>
  <si>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</si>
  <si>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</si>
  <si>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</si>
  <si>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</si>
  <si>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</si>
  <si>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</si>
  <si>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</si>
  <si>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</si>
  <si>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</si>
  <si>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</si>
  <si>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</si>
  <si>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</si>
  <si>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</si>
  <si>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</si>
  <si>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</si>
  <si>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</si>
  <si>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</si>
  <si>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</si>
  <si>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</si>
  <si>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</si>
  <si>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</si>
  <si>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</si>
  <si>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</si>
  <si>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</si>
  <si>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</si>
  <si>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</si>
  <si>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</si>
  <si>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</si>
  <si>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</si>
  <si>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</si>
  <si>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</si>
  <si>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</si>
  <si>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</si>
  <si>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</si>
  <si>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</si>
  <si>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</si>
  <si>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</si>
  <si>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</si>
  <si>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</si>
  <si>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</si>
  <si>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</si>
  <si>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</si>
  <si>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</si>
  <si>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</si>
  <si>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</si>
  <si>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</si>
  <si>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</si>
  <si>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</si>
  <si>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</si>
  <si>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</si>
  <si>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</si>
  <si>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</si>
  <si>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</si>
  <si>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</si>
  <si>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</si>
  <si>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</si>
  <si>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</si>
  <si>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</si>
  <si>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</si>
  <si>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</si>
  <si>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</si>
  <si>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</si>
  <si>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</si>
  <si>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</si>
  <si>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</si>
  <si>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</si>
  <si>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</si>
  <si>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</si>
  <si>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</si>
  <si>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</si>
  <si>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</si>
  <si>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</si>
  <si>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</si>
  <si>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</si>
  <si>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</si>
  <si>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</si>
  <si>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</si>
  <si>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</si>
  <si>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</si>
  <si>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</si>
  <si>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</si>
  <si>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</si>
  <si>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</si>
  <si>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</si>
  <si>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</si>
  <si>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</si>
  <si>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</si>
  <si>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</si>
  <si>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</si>
  <si>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</si>
  <si>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</si>
  <si>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</si>
  <si>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</si>
  <si>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</si>
  <si>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</si>
  <si>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</si>
  <si>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</si>
  <si>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</si>
  <si>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</si>
  <si>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</si>
  <si>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</si>
  <si>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</si>
  <si>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</si>
  <si>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</si>
  <si>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</si>
  <si>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</si>
  <si>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</si>
  <si>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</si>
  <si>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</si>
  <si>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</si>
  <si>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</si>
  <si>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</si>
  <si>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</si>
  <si>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</si>
  <si>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</si>
  <si>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</si>
  <si>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</si>
  <si>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</si>
  <si>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</si>
  <si>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</si>
  <si>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</si>
  <si>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</si>
  <si>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</si>
  <si>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</si>
  <si>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</si>
  <si>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</si>
  <si>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</si>
  <si>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</si>
  <si>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</si>
  <si>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</si>
  <si>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</si>
  <si>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</si>
  <si>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</si>
  <si>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</si>
  <si>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</si>
  <si>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</si>
  <si>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</si>
  <si>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</si>
  <si>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</si>
  <si>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</si>
  <si>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</si>
  <si>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</si>
  <si>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</si>
  <si>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</si>
  <si>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</si>
  <si>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</si>
  <si>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</si>
  <si>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</si>
  <si>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</si>
  <si>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</si>
  <si>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</si>
  <si>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</si>
  <si>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</si>
  <si>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</si>
  <si>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</si>
  <si>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</si>
  <si>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</si>
  <si>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</si>
  <si>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</si>
  <si>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</si>
  <si>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</si>
  <si>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</si>
  <si>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</si>
  <si>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</si>
  <si>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</si>
  <si>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</si>
  <si>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</si>
  <si>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</si>
  <si>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</si>
  <si>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</si>
  <si>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</si>
  <si>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</si>
  <si>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</si>
  <si>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</si>
  <si>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</si>
  <si>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</si>
  <si>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</si>
  <si>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</si>
  <si>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</si>
  <si>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</si>
  <si>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</si>
  <si>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</si>
  <si>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</si>
  <si>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</si>
  <si>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</si>
  <si>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</si>
  <si>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</si>
  <si>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</si>
  <si>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</si>
  <si>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</si>
  <si>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</si>
  <si>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</si>
  <si>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</si>
  <si>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</si>
  <si>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</si>
  <si>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</si>
  <si>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</si>
  <si>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</si>
  <si>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</si>
  <si>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</si>
  <si>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</si>
  <si>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</si>
  <si>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</si>
  <si>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</si>
  <si>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</si>
  <si>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</si>
  <si>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</si>
  <si>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</si>
  <si>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</si>
  <si>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</si>
  <si>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</si>
  <si>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</si>
  <si>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</si>
  <si>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</si>
  <si>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</si>
  <si>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</si>
  <si>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</si>
  <si>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</si>
  <si>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</si>
  <si>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</si>
  <si>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</si>
  <si>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</si>
  <si>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</si>
  <si>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</si>
  <si>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</si>
  <si>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</si>
  <si>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</si>
  <si>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</si>
  <si>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</si>
  <si>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</si>
  <si>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</si>
  <si>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</si>
  <si>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</si>
  <si>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</si>
  <si>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</si>
  <si>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</si>
  <si>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</si>
  <si>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</si>
  <si>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</si>
  <si>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</si>
  <si>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</si>
  <si>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</si>
  <si>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</si>
  <si>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</si>
  <si>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</si>
  <si>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</si>
  <si>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</si>
  <si>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</si>
  <si>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</si>
  <si>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</si>
  <si>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</si>
  <si>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</si>
  <si>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</si>
  <si>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</si>
  <si>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</si>
  <si>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</si>
  <si>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</si>
  <si>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</si>
  <si>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</si>
  <si>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</si>
  <si>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</si>
  <si>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</si>
  <si>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</si>
  <si>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</si>
  <si>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</si>
  <si>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</si>
  <si>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</si>
  <si>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</si>
  <si>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</si>
  <si>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</si>
  <si>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</si>
  <si>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</si>
  <si>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</si>
  <si>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</si>
  <si>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</si>
  <si>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</si>
  <si>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</si>
  <si>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</si>
  <si>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</si>
  <si>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</si>
  <si>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</si>
  <si>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</si>
  <si>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</si>
  <si>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</si>
  <si>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</si>
  <si>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</si>
  <si>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</si>
  <si>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</si>
  <si>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</si>
  <si>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</si>
  <si>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</si>
  <si>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</si>
  <si>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</si>
  <si>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</si>
  <si>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</si>
  <si>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</si>
  <si>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</si>
  <si>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</si>
  <si>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</si>
  <si>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</si>
  <si>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</si>
  <si>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</si>
  <si>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</si>
  <si>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</si>
  <si>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</si>
  <si>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</si>
  <si>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</si>
  <si>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</si>
  <si>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</si>
  <si>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</si>
  <si>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</si>
  <si>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</si>
  <si>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</si>
  <si>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</si>
  <si>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</si>
  <si>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</si>
  <si>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</si>
  <si>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</si>
  <si>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</si>
  <si>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</si>
  <si>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</si>
  <si>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</si>
  <si>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</si>
  <si>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</si>
  <si>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</si>
  <si>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</si>
  <si>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</si>
  <si>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</si>
  <si>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</si>
  <si>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</si>
  <si>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</si>
  <si>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</si>
  <si>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</si>
  <si>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</si>
  <si>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</si>
  <si>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</si>
  <si>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</si>
  <si>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</si>
  <si>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</si>
  <si>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</si>
  <si>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</si>
  <si>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</si>
  <si>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</si>
  <si>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</si>
  <si>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</si>
  <si>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</si>
  <si>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</si>
  <si>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</si>
  <si>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</si>
  <si>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</si>
  <si>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</si>
  <si>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</si>
  <si>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</si>
  <si>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</si>
  <si>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</si>
  <si>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</si>
  <si>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</si>
  <si>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</si>
  <si>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</si>
  <si>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</si>
  <si>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</si>
  <si>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</si>
  <si>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</si>
  <si>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</si>
  <si>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</si>
  <si>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</si>
  <si>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</si>
  <si>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</si>
  <si>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</si>
  <si>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</si>
  <si>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</si>
  <si>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</si>
  <si>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</si>
  <si>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</si>
  <si>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</si>
  <si>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</si>
  <si>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</si>
  <si>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</si>
  <si>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</si>
  <si>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</si>
  <si>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</si>
  <si>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</si>
  <si>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</si>
  <si>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</si>
  <si>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</si>
  <si>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</si>
  <si>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</si>
  <si>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</si>
  <si>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</si>
  <si>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</si>
  <si>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</si>
  <si>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</si>
  <si>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</si>
  <si>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</si>
  <si>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</si>
  <si>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</si>
  <si>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</si>
  <si>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</si>
  <si>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</si>
  <si>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</si>
  <si>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</si>
  <si>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</si>
  <si>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</si>
  <si>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</si>
  <si>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</si>
  <si>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</si>
  <si>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</si>
  <si>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</si>
  <si>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</si>
  <si>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</si>
  <si>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</si>
  <si>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</si>
  <si>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</si>
  <si>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</si>
  <si>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</si>
  <si>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</si>
  <si>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</si>
  <si>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</si>
  <si>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</si>
  <si>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</si>
  <si>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</si>
  <si>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</si>
  <si>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</si>
  <si>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</si>
  <si>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</si>
  <si>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</si>
  <si>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</si>
  <si>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</si>
  <si>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</si>
  <si>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</si>
  <si>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</si>
  <si>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</si>
  <si>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</si>
  <si>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</si>
  <si>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</si>
  <si>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</si>
  <si>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</si>
  <si>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</si>
  <si>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</si>
  <si>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</si>
  <si>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</si>
  <si>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</si>
  <si>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</si>
  <si>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</si>
  <si>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</si>
  <si>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</si>
  <si>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</si>
  <si>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</si>
  <si>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</si>
  <si>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</si>
  <si>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</si>
  <si>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</si>
  <si>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</si>
  <si>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</si>
  <si>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</si>
  <si>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</si>
  <si>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</si>
  <si>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</si>
  <si>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</si>
  <si>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</si>
  <si>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</si>
  <si>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</si>
  <si>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</si>
  <si>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</si>
  <si>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</si>
  <si>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</si>
  <si>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</si>
  <si>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</si>
  <si>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</si>
  <si>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</si>
  <si>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</si>
  <si>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</si>
  <si>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</si>
  <si>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</si>
  <si>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</si>
  <si>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</si>
  <si>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</si>
  <si>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</si>
  <si>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</si>
  <si>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</si>
  <si>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</si>
  <si>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</si>
  <si>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</si>
  <si>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</si>
  <si>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</si>
  <si>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</si>
  <si>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</si>
  <si>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</si>
  <si>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</si>
  <si>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</si>
  <si>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</si>
  <si>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</si>
  <si>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</si>
  <si>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</si>
  <si>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</si>
  <si>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</si>
  <si>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</si>
  <si>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</si>
  <si>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</si>
  <si>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</si>
  <si>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</si>
  <si>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</si>
  <si>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</si>
  <si>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</si>
  <si>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</si>
  <si>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</si>
  <si>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</si>
  <si>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</si>
  <si>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</si>
  <si>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</si>
  <si>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</si>
  <si>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</si>
  <si>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</si>
  <si>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</si>
  <si>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</si>
  <si>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</si>
  <si>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</si>
  <si>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</si>
  <si>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</si>
  <si>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</si>
  <si>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</si>
  <si>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</si>
  <si>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</si>
  <si>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</si>
  <si>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</si>
  <si>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</si>
  <si>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</si>
  <si>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</si>
  <si>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</si>
  <si>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</si>
  <si>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</si>
  <si>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</si>
  <si>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</si>
  <si>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</si>
  <si>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</si>
  <si>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</si>
  <si>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</si>
  <si>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</si>
  <si>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</si>
  <si>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</si>
  <si>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</si>
  <si>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</si>
  <si>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</si>
  <si>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</si>
  <si>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</si>
  <si>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</si>
  <si>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</si>
  <si>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</si>
  <si>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</si>
  <si>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</si>
  <si>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</si>
  <si>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</si>
  <si>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</si>
  <si>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</si>
  <si>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</si>
  <si>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</si>
  <si>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</si>
  <si>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</si>
  <si>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</si>
  <si>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</si>
  <si>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</si>
  <si>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</si>
  <si>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</si>
  <si>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</si>
  <si>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</si>
  <si>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</si>
  <si>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</si>
  <si>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</si>
  <si>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</si>
  <si>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</si>
  <si>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</si>
  <si>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</si>
  <si>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</si>
  <si>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</si>
  <si>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</si>
  <si>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</si>
  <si>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</si>
  <si>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</si>
  <si>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</si>
  <si>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</si>
  <si>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</si>
  <si>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</si>
  <si>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</si>
  <si>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</si>
  <si>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</si>
  <si>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</si>
  <si>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</si>
  <si>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</si>
  <si>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</si>
  <si>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</si>
  <si>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</si>
  <si>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</si>
  <si>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</si>
  <si>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</si>
  <si>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</si>
  <si>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</si>
  <si>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</si>
  <si>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</si>
  <si>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</si>
  <si>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</si>
  <si>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</si>
  <si>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</si>
  <si>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</si>
  <si>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</si>
  <si>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</si>
  <si>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</si>
  <si>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</si>
  <si>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</si>
  <si>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</si>
  <si>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</si>
  <si>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</si>
  <si>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</si>
  <si>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</si>
  <si>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</si>
  <si>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</si>
  <si>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</si>
  <si>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</si>
  <si>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</si>
  <si>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</si>
  <si>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</si>
  <si>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</si>
  <si>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</si>
  <si>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</si>
  <si>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</si>
  <si>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</si>
  <si>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</si>
  <si>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</si>
  <si>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</si>
  <si>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</si>
  <si>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</si>
  <si>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</si>
  <si>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</si>
  <si>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</si>
  <si>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</si>
  <si>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</si>
  <si>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</si>
  <si>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</si>
  <si>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</si>
  <si>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</si>
  <si>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</si>
  <si>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</si>
  <si>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</si>
  <si>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</si>
  <si>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</si>
  <si>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</si>
  <si>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</si>
  <si>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</si>
  <si>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</si>
  <si>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</si>
  <si>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</si>
  <si>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</si>
  <si>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</si>
  <si>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</si>
  <si>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</si>
  <si>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</si>
  <si>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</si>
  <si>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</si>
  <si>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</si>
  <si>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</si>
  <si>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</si>
  <si>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</si>
  <si>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</si>
  <si>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</si>
  <si>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</si>
  <si>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</si>
  <si>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</si>
  <si>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</si>
  <si>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</si>
  <si>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</si>
  <si>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</si>
  <si>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</si>
  <si>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</si>
  <si>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</si>
  <si>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</si>
  <si>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</si>
  <si>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</si>
  <si>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</si>
  <si>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</si>
  <si>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</si>
  <si>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</si>
  <si>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</si>
  <si>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</si>
  <si>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</si>
  <si>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</si>
  <si>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</si>
  <si>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</si>
  <si>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</si>
  <si>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</si>
  <si>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</si>
  <si>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</si>
  <si>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</si>
  <si>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</si>
  <si>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</si>
  <si>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</si>
  <si>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</si>
  <si>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</si>
  <si>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</si>
  <si>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</si>
  <si>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</si>
  <si>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</si>
  <si>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</si>
  <si>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</si>
  <si>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</si>
  <si>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</si>
  <si>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</si>
  <si>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</si>
  <si>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</si>
  <si>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</si>
  <si>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</si>
  <si>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</si>
  <si>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</si>
  <si>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</si>
  <si>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</si>
  <si>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</si>
  <si>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</si>
  <si>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</si>
  <si>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</si>
  <si>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</si>
  <si>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</si>
  <si>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</si>
  <si>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</si>
  <si>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</si>
  <si>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</si>
  <si>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</si>
  <si>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</si>
  <si>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</si>
  <si>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</si>
  <si>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</si>
  <si>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</si>
  <si>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</si>
  <si>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</si>
  <si>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</si>
  <si>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</si>
  <si>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</si>
  <si>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</si>
  <si>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</si>
  <si>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</si>
  <si>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</si>
  <si>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</si>
  <si>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</si>
  <si>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</si>
  <si>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</si>
  <si>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</si>
  <si>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</si>
  <si>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</si>
  <si>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</si>
  <si>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</si>
  <si>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</si>
  <si>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</si>
  <si>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</si>
  <si>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</si>
  <si>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</si>
  <si>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</si>
  <si>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</si>
  <si>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</si>
  <si>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</si>
  <si>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</si>
  <si>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</si>
  <si>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</si>
  <si>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</si>
  <si>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</si>
  <si>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</si>
  <si>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</si>
  <si>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</si>
  <si>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</si>
  <si>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</si>
  <si>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</si>
  <si>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</si>
  <si>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</si>
  <si>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</si>
  <si>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</si>
  <si>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</si>
  <si>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</si>
  <si>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</si>
  <si>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</si>
  <si>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</si>
  <si>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</si>
  <si>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</si>
  <si>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</si>
  <si>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</si>
  <si>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</si>
  <si>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</si>
  <si>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</si>
  <si>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</si>
  <si>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</si>
  <si>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</si>
  <si>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</si>
  <si>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</si>
  <si>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</si>
  <si>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</si>
  <si>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</si>
  <si>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</si>
  <si>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</si>
  <si>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</si>
  <si>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</si>
  <si>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</si>
  <si>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</si>
  <si>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</si>
  <si>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</si>
  <si>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</si>
  <si>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</si>
  <si>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</si>
  <si>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</si>
  <si>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</si>
  <si>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</si>
  <si>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</si>
  <si>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</si>
  <si>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</si>
  <si>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</si>
  <si>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</si>
  <si>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</si>
  <si>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</si>
  <si>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</si>
  <si>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</si>
  <si>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</si>
  <si>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</si>
  <si>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</si>
  <si>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</si>
  <si>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</si>
  <si>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</si>
  <si>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</si>
  <si>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</si>
  <si>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</si>
  <si>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</si>
  <si>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</si>
  <si>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</si>
  <si>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</si>
  <si>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</si>
  <si>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</si>
  <si>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</si>
  <si>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</si>
  <si>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</si>
  <si>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</si>
  <si>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</si>
  <si>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</si>
  <si>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</si>
  <si>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</si>
  <si>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</si>
  <si>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</si>
  <si>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</si>
  <si>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</si>
  <si>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</si>
  <si>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</si>
  <si>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</si>
  <si>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</si>
  <si>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</si>
  <si>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</si>
  <si>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</si>
  <si>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</si>
  <si>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</si>
  <si>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</si>
  <si>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</si>
  <si>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</si>
  <si>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</si>
  <si>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</si>
  <si>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</si>
  <si>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</si>
  <si>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</si>
  <si>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</si>
  <si>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</si>
  <si>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</si>
  <si>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</si>
  <si>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</si>
  <si>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</si>
  <si>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</si>
  <si>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</si>
  <si>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</si>
  <si>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</si>
  <si>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</si>
  <si>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</si>
  <si>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</si>
  <si>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</si>
  <si>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</si>
  <si>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</si>
  <si>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</si>
  <si>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</si>
  <si>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</si>
  <si>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</si>
  <si>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</si>
  <si>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</si>
  <si>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</si>
  <si>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</si>
  <si>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</si>
  <si>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</si>
  <si>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</si>
  <si>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</si>
  <si>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</si>
  <si>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</si>
  <si>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</si>
  <si>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</si>
  <si>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</si>
  <si>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</si>
  <si>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</si>
  <si>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</si>
  <si>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</si>
  <si>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</si>
  <si>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</si>
  <si>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</si>
  <si>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</si>
  <si>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</si>
  <si>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</si>
  <si>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</si>
  <si>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</si>
  <si>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</si>
  <si>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</si>
  <si>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</si>
  <si>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</si>
  <si>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</si>
  <si>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</si>
  <si>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</si>
  <si>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</si>
  <si>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</si>
  <si>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</si>
  <si>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</si>
  <si>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</si>
  <si>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</si>
  <si>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</si>
  <si>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</si>
  <si>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</si>
  <si>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</si>
  <si>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</si>
  <si>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</si>
  <si>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</si>
  <si>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</si>
  <si>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</si>
  <si>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</si>
  <si>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</si>
  <si>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</si>
  <si>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</si>
  <si>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</si>
  <si>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</si>
  <si>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</si>
  <si>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</si>
  <si>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</si>
  <si>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</si>
  <si>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</si>
  <si>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</si>
  <si>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</si>
  <si>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</si>
  <si>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</si>
  <si>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</si>
  <si>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</si>
  <si>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</si>
  <si>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</si>
  <si>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</si>
  <si>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</si>
  <si>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</si>
  <si>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</si>
  <si>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</si>
  <si>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</si>
  <si>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</si>
  <si>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</si>
  <si>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</si>
  <si>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</si>
  <si>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</si>
  <si>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</si>
  <si>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</si>
  <si>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</si>
  <si>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</si>
  <si>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</si>
  <si>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</si>
  <si>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</si>
  <si>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</si>
  <si>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</si>
  <si>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</si>
  <si>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</si>
  <si>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</si>
  <si>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</si>
  <si>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</si>
  <si>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</si>
  <si>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</si>
  <si>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</si>
  <si>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</si>
  <si>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</si>
  <si>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</si>
  <si>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</si>
  <si>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</si>
  <si>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</si>
  <si>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</si>
  <si>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</si>
  <si>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</si>
  <si>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</si>
  <si>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</si>
  <si>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</si>
  <si>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</si>
  <si>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</si>
  <si>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</si>
  <si>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</si>
  <si>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</si>
  <si>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</si>
  <si>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</si>
  <si>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</si>
  <si>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</si>
  <si>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</si>
  <si>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</si>
  <si>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</si>
  <si>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</si>
  <si>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</si>
  <si>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</si>
  <si>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</si>
  <si>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</si>
  <si>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</si>
  <si>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</si>
  <si>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</si>
  <si>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</si>
  <si>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</si>
  <si>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</si>
  <si>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</si>
  <si>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</si>
  <si>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</si>
  <si>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</si>
  <si>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</si>
  <si>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</si>
  <si>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</si>
  <si>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</si>
  <si>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</si>
  <si>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</si>
  <si>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</si>
  <si>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</si>
  <si>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</si>
  <si>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</si>
  <si>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</si>
  <si>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</si>
  <si>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</si>
  <si>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</si>
  <si>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</si>
  <si>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</si>
  <si>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</si>
  <si>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</si>
  <si>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</si>
  <si>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</si>
  <si>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</si>
  <si>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</si>
  <si>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</si>
  <si>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</si>
  <si>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</si>
  <si>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</si>
  <si>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</si>
  <si>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</si>
  <si>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</si>
  <si>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</si>
  <si>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</si>
  <si>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</si>
  <si>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</si>
  <si>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</si>
  <si>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</si>
  <si>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</si>
  <si>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</si>
  <si>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</si>
  <si>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</si>
  <si>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</si>
  <si>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</si>
  <si>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</si>
  <si>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</si>
  <si>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</si>
  <si>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</si>
  <si>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</si>
  <si>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</si>
  <si>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</si>
  <si>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</si>
  <si>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</si>
  <si>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</si>
  <si>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</si>
  <si>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</si>
  <si>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</si>
  <si>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</si>
  <si>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</si>
  <si>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</si>
  <si>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</si>
  <si>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</si>
  <si>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</si>
  <si>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</si>
  <si>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</si>
  <si>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</si>
  <si>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</si>
  <si>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</si>
  <si>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</si>
  <si>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</si>
  <si>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</si>
  <si>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</si>
  <si>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</si>
  <si>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</si>
  <si>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</si>
  <si>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</si>
  <si>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</si>
  <si>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</si>
  <si>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</si>
  <si>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</si>
  <si>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</si>
  <si>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</si>
  <si>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</si>
  <si>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</si>
  <si>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</si>
  <si>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</si>
  <si>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</si>
  <si>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</si>
  <si>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</si>
  <si>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</si>
  <si>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</si>
  <si>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</si>
  <si>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</si>
  <si>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</si>
  <si>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</si>
  <si>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</si>
  <si>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</si>
  <si>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</si>
  <si>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</si>
  <si>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</si>
  <si>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</si>
  <si>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</si>
  <si>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</si>
  <si>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</si>
  <si>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</si>
  <si>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</si>
  <si>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</si>
  <si>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</si>
  <si>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</si>
  <si>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</si>
  <si>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</si>
  <si>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</si>
  <si>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</si>
  <si>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</si>
  <si>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</si>
  <si>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</si>
  <si>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</si>
  <si>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</si>
  <si>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</si>
  <si>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</si>
  <si>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</si>
  <si>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</si>
  <si>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</si>
  <si>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</si>
  <si>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</si>
  <si>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</si>
  <si>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</si>
  <si>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</si>
  <si>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</si>
  <si>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</si>
  <si>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</si>
  <si>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</si>
  <si>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</si>
  <si>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</si>
  <si>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</si>
  <si>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</si>
  <si>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</si>
  <si>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</si>
  <si>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</si>
  <si>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</si>
  <si>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</si>
  <si>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</si>
  <si>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</si>
  <si>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</si>
  <si>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</si>
  <si>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</si>
  <si>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</si>
  <si>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</si>
  <si>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</si>
  <si>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</si>
  <si>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</si>
  <si>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</si>
  <si>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</si>
  <si>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</si>
  <si>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</si>
  <si>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</si>
  <si>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</si>
  <si>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</si>
  <si>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</si>
  <si>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</si>
  <si>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</si>
  <si>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</si>
  <si>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</si>
  <si>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</si>
  <si>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</si>
  <si>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</si>
  <si>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</si>
  <si>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</si>
  <si>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</si>
  <si>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</si>
  <si>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</si>
  <si>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</si>
  <si>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</si>
  <si>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</si>
  <si>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</si>
  <si>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</si>
  <si>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</si>
  <si>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</si>
  <si>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</si>
  <si>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</si>
  <si>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</si>
  <si>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</si>
  <si>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</si>
  <si>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</si>
  <si>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</si>
  <si>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</si>
  <si>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</si>
  <si>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</si>
  <si>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</si>
  <si>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</si>
  <si>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</si>
  <si>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</si>
  <si>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</si>
  <si>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</si>
  <si>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</si>
  <si>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</si>
  <si>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</si>
  <si>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</si>
  <si>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</si>
  <si>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</si>
  <si>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</si>
  <si>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</si>
  <si>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</si>
  <si>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</si>
  <si>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</si>
  <si>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</si>
  <si>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</si>
  <si>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</si>
  <si>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</si>
  <si>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</si>
  <si>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</si>
  <si>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</si>
  <si>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</si>
  <si>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</si>
  <si>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</si>
  <si>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</si>
  <si>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</si>
  <si>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</si>
  <si>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</si>
  <si>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</si>
  <si>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</si>
  <si>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</si>
  <si>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</si>
  <si>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</si>
  <si>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</si>
  <si>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</si>
  <si>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</si>
  <si>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</si>
  <si>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</si>
  <si>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</si>
  <si>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</si>
  <si>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</si>
  <si>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</si>
  <si>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</si>
  <si>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</si>
  <si>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</si>
  <si>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</si>
  <si>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</si>
  <si>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</si>
  <si>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</si>
  <si>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</si>
  <si>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</si>
  <si>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</si>
  <si>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</si>
  <si>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</si>
  <si>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</si>
  <si>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</si>
  <si>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</si>
  <si>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</si>
  <si>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</si>
  <si>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</si>
  <si>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</si>
  <si>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</si>
  <si>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</si>
  <si>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</si>
  <si>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</si>
  <si>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</si>
  <si>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</si>
  <si>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</si>
  <si>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</si>
  <si>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</si>
  <si>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</si>
  <si>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</si>
  <si>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</si>
  <si>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</si>
  <si>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</si>
  <si>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</si>
  <si>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</si>
  <si>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</si>
  <si>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</si>
  <si>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</si>
  <si>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</si>
  <si>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</si>
  <si>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</si>
  <si>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</si>
  <si>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</si>
  <si>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</si>
  <si>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</si>
  <si>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</si>
  <si>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</si>
  <si>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</si>
  <si>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</si>
  <si>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</si>
  <si>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</si>
  <si>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</si>
  <si>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</si>
  <si>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</si>
  <si>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</si>
  <si>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</si>
  <si>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</si>
  <si>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</si>
  <si>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</si>
  <si>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</si>
  <si>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</si>
  <si>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</si>
  <si>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</si>
  <si>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</si>
  <si>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</si>
  <si>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</si>
  <si>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</si>
  <si>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</si>
  <si>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</si>
  <si>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</si>
  <si>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</si>
  <si>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</si>
  <si>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</si>
  <si>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</si>
  <si>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</si>
  <si>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</si>
  <si>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</si>
  <si>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</si>
  <si>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</si>
  <si>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</si>
  <si>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</si>
  <si>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</si>
  <si>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</si>
  <si>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</si>
  <si>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</si>
  <si>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</si>
  <si>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</si>
  <si>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</si>
  <si>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</si>
  <si>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</si>
  <si>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</si>
  <si>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</si>
  <si>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</si>
  <si>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</si>
  <si>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</si>
  <si>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</si>
  <si>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</si>
  <si>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</si>
  <si>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</si>
  <si>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</si>
  <si>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</si>
  <si>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</si>
  <si>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</si>
  <si>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</si>
  <si>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</si>
  <si>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</si>
  <si>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</si>
  <si>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</si>
  <si>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</si>
  <si>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</si>
  <si>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</si>
  <si>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</si>
  <si>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</si>
  <si>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</si>
  <si>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</si>
  <si>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</si>
  <si>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</si>
  <si>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</si>
  <si>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</si>
  <si>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</si>
  <si>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</si>
  <si>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</si>
  <si>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</si>
  <si>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</si>
  <si>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</si>
  <si>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</si>
  <si>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</si>
  <si>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</si>
  <si>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</si>
  <si>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</si>
  <si>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</si>
  <si>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</si>
  <si>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</si>
  <si>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</si>
  <si>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</si>
  <si>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</si>
  <si>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</si>
  <si>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</si>
  <si>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</si>
  <si>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</si>
  <si>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</si>
  <si>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</si>
  <si>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</si>
  <si>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</si>
  <si>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</si>
  <si>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</si>
  <si>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</si>
  <si>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</si>
  <si>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</si>
  <si>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</si>
  <si>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</si>
  <si>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</si>
  <si>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</si>
  <si>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</si>
  <si>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</si>
  <si>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</si>
  <si>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</si>
  <si>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</si>
  <si>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</si>
  <si>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</si>
  <si>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</si>
  <si>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</si>
  <si>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</si>
  <si>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</si>
  <si>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</si>
  <si>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</si>
  <si>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</si>
  <si>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</si>
  <si>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</si>
  <si>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</si>
  <si>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</si>
  <si>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</si>
  <si>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</si>
  <si>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</si>
  <si>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</si>
  <si>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</si>
  <si>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</si>
  <si>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</si>
  <si>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</si>
  <si>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</si>
  <si>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</si>
  <si>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</si>
  <si>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</si>
  <si>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</si>
  <si>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</si>
  <si>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</si>
  <si>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</si>
  <si>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</si>
  <si>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</si>
  <si>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</si>
  <si>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</si>
  <si>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</si>
  <si>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</si>
  <si>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</si>
  <si>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</si>
  <si>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</si>
  <si>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</si>
  <si>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</si>
  <si>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</si>
  <si>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</si>
  <si>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</si>
  <si>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</si>
  <si>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</si>
  <si>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</si>
  <si>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</si>
  <si>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</si>
  <si>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</si>
  <si>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</si>
  <si>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</si>
  <si>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</si>
  <si>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</si>
  <si>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</si>
  <si>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</si>
  <si>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</si>
  <si>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</si>
  <si>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</si>
  <si>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</si>
  <si>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</si>
  <si>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</si>
  <si>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</si>
  <si>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</si>
  <si>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</si>
  <si>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</si>
  <si>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</si>
  <si>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</si>
  <si>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</si>
  <si>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</si>
  <si>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</si>
  <si>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</si>
  <si>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</si>
  <si>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</si>
  <si>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</si>
  <si>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</si>
  <si>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</si>
  <si>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</si>
  <si>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</si>
  <si>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</si>
  <si>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</si>
  <si>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</si>
  <si>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</si>
  <si>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</si>
  <si>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</si>
  <si>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</si>
  <si>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</si>
  <si>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</si>
  <si>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</si>
  <si>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</si>
  <si>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</si>
  <si>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</si>
  <si>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</si>
  <si>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</si>
  <si>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</si>
  <si>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</si>
  <si>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</si>
  <si>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</si>
  <si>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</si>
  <si>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</si>
  <si>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</si>
  <si>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</si>
  <si>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</si>
  <si>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</si>
  <si>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</si>
  <si>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</si>
  <si>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</si>
  <si>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</si>
  <si>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</si>
  <si>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</si>
  <si>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</si>
  <si>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</si>
  <si>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</si>
  <si>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</si>
  <si>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</si>
  <si>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</si>
  <si>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</si>
  <si>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</si>
  <si>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</si>
  <si>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</si>
  <si>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</si>
  <si>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</si>
  <si>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</si>
  <si>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</si>
  <si>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</si>
  <si>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</si>
  <si>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</si>
  <si>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</si>
  <si>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</si>
  <si>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</si>
  <si>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</si>
  <si>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</si>
  <si>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</si>
  <si>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</si>
  <si>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</si>
  <si>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</si>
  <si>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</si>
  <si>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</si>
  <si>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</si>
  <si>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</si>
  <si>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</si>
  <si>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</si>
  <si>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</si>
  <si>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</si>
  <si>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</si>
  <si>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</si>
  <si>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</si>
  <si>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</si>
  <si>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</si>
  <si>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</si>
  <si>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</si>
  <si>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</si>
  <si>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</si>
  <si>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</si>
  <si>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</si>
  <si>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</si>
  <si>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</si>
  <si>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</si>
  <si>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</si>
  <si>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</si>
  <si>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</si>
  <si>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</si>
  <si>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</si>
  <si>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</si>
  <si>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</si>
  <si>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</si>
  <si>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</si>
  <si>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</si>
  <si>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</si>
  <si>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</si>
  <si>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</si>
  <si>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</si>
  <si>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</si>
  <si>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</si>
  <si>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</si>
  <si>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</si>
  <si>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</si>
  <si>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</si>
  <si>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</si>
  <si>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</si>
  <si>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</si>
  <si>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</si>
  <si>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</si>
  <si>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</si>
  <si>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</si>
  <si>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</si>
  <si>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</si>
  <si>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</si>
  <si>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</si>
  <si>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</si>
  <si>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</si>
  <si>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</si>
  <si>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</si>
  <si>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</si>
  <si>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</si>
  <si>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</si>
  <si>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</si>
  <si>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</si>
  <si>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</si>
  <si>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</si>
  <si>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</si>
  <si>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</si>
  <si>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</si>
  <si>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</si>
  <si>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</si>
  <si>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</si>
  <si>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</si>
  <si>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</si>
  <si>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</si>
  <si>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</si>
  <si>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</si>
  <si>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</si>
  <si>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</si>
  <si>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</si>
  <si>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</si>
  <si>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</si>
  <si>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</si>
  <si>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</si>
  <si>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</si>
  <si>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</si>
  <si>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</si>
  <si>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</si>
  <si>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</si>
  <si>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</si>
  <si>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</si>
  <si>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</si>
  <si>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</si>
  <si>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</si>
  <si>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</si>
  <si>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</si>
  <si>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</si>
  <si>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</si>
  <si>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</si>
  <si>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</si>
  <si>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</si>
  <si>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</si>
  <si>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</si>
  <si>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</si>
  <si>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</si>
  <si>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</si>
  <si>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</si>
  <si>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</si>
  <si>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</si>
  <si>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</si>
  <si>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</si>
  <si>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</si>
  <si>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</si>
  <si>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</si>
  <si>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</si>
  <si>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</si>
  <si>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</si>
  <si>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</si>
  <si>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</si>
  <si>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</si>
  <si>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</si>
  <si>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</si>
  <si>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</si>
  <si>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</si>
  <si>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</si>
  <si>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</si>
  <si>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</si>
  <si>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</si>
  <si>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</si>
  <si>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</si>
  <si>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</si>
  <si>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</si>
  <si>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</si>
  <si>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</si>
  <si>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</si>
  <si>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</si>
  <si>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</si>
  <si>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</si>
  <si>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</si>
  <si>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</si>
  <si>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</si>
  <si>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</si>
  <si>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</si>
  <si>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</si>
  <si>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</si>
  <si>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</si>
  <si>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</si>
  <si>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</si>
  <si>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</si>
  <si>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</si>
  <si>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</si>
  <si>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</si>
  <si>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</si>
  <si>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</si>
  <si>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</si>
  <si>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</si>
  <si>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</si>
  <si>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</si>
  <si>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</si>
  <si>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</si>
  <si>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</si>
  <si>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</si>
  <si>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</si>
  <si>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</si>
  <si>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</si>
  <si>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</si>
  <si>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</si>
  <si>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</si>
  <si>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</si>
  <si>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</si>
  <si>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</si>
  <si>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</si>
  <si>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</si>
  <si>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</si>
  <si>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</si>
  <si>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</si>
  <si>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</si>
  <si>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</si>
  <si>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</si>
  <si>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</si>
  <si>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</si>
  <si>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</si>
  <si>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</si>
  <si>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</si>
  <si>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</si>
  <si>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</si>
  <si>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</si>
  <si>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</si>
  <si>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</si>
  <si>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</si>
  <si>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</si>
  <si>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</si>
  <si>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</si>
  <si>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</si>
  <si>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</si>
  <si>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</si>
  <si>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</si>
  <si>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</si>
  <si>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</si>
  <si>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</si>
  <si>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</si>
  <si>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</si>
  <si>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</si>
  <si>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</si>
  <si>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</si>
  <si>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</si>
  <si>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</si>
  <si>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</si>
  <si>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</si>
  <si>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</si>
  <si>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</si>
  <si>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</si>
  <si>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</si>
  <si>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</si>
  <si>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</si>
  <si>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</si>
  <si>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</si>
  <si>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</si>
  <si>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</si>
  <si>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</si>
  <si>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</si>
  <si>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</si>
  <si>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</si>
  <si>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</si>
  <si>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</si>
  <si>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</si>
  <si>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</si>
  <si>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</si>
  <si>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</si>
  <si>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</si>
  <si>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</si>
  <si>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</si>
  <si>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</si>
  <si>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</si>
  <si>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</si>
  <si>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</si>
  <si>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</si>
  <si>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</si>
  <si>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</si>
  <si>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</si>
  <si>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</si>
  <si>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</si>
  <si>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</si>
  <si>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</si>
  <si>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</si>
  <si>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</si>
  <si>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</si>
  <si>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</si>
  <si>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</si>
  <si>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</si>
  <si>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</si>
  <si>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</si>
  <si>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</si>
  <si>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</si>
  <si>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</si>
  <si>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</si>
  <si>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</si>
  <si>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</si>
  <si>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</si>
  <si>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</si>
  <si>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</si>
  <si>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</si>
  <si>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</si>
  <si>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</si>
  <si>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</si>
  <si>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</si>
  <si>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</si>
  <si>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</si>
  <si>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</si>
  <si>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</si>
  <si>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</si>
  <si>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</si>
  <si>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</si>
  <si>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</si>
  <si>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</si>
  <si>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</si>
  <si>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</si>
  <si>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</si>
  <si>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</si>
  <si>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</si>
  <si>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</si>
  <si>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</si>
  <si>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</si>
  <si>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</si>
  <si>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</si>
  <si>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</si>
  <si>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</si>
  <si>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</si>
  <si>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</si>
  <si>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</si>
  <si>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</si>
  <si>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</si>
  <si>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</si>
  <si>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</si>
  <si>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</si>
  <si>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</si>
  <si>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</si>
  <si>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</si>
  <si>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</si>
  <si>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</si>
  <si>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</si>
  <si>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</si>
  <si>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</si>
  <si>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</si>
  <si>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</si>
  <si>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</si>
  <si>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</si>
  <si>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</si>
  <si>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</si>
  <si>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</si>
  <si>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</si>
  <si>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</si>
  <si>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</si>
  <si>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</si>
  <si>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</si>
  <si>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</si>
  <si>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</si>
  <si>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</si>
  <si>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</si>
  <si>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</si>
  <si>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</si>
  <si>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</si>
  <si>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</si>
  <si>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</si>
  <si>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</si>
  <si>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</si>
  <si>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</si>
  <si>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</si>
  <si>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</si>
  <si>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</si>
  <si>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</si>
  <si>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</si>
  <si>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</si>
  <si>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</si>
  <si>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</si>
  <si>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</si>
  <si>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</si>
  <si>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</si>
  <si>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</si>
  <si>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</si>
  <si>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</si>
  <si>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</si>
  <si>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</si>
  <si>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</si>
  <si>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</si>
  <si>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</si>
  <si>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</si>
  <si>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</si>
  <si>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</si>
  <si>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</si>
  <si>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</si>
  <si>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</si>
  <si>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</si>
  <si>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</si>
  <si>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</si>
  <si>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</si>
  <si>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</si>
  <si>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</si>
  <si>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</si>
  <si>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</si>
  <si>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</si>
  <si>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</si>
  <si>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</si>
  <si>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</si>
  <si>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</si>
  <si>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</si>
  <si>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</si>
  <si>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</si>
  <si>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</si>
  <si>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</si>
  <si>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</si>
  <si>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</si>
  <si>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</si>
  <si>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</si>
  <si>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</si>
  <si>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</si>
  <si>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</si>
  <si>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</si>
  <si>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</si>
  <si>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</si>
  <si>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</si>
  <si>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</si>
  <si>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</si>
  <si>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</si>
  <si>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</si>
  <si>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</si>
  <si>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</si>
  <si>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</si>
  <si>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</si>
  <si>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</si>
  <si>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</si>
  <si>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</si>
  <si>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</si>
  <si>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</si>
  <si>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</si>
  <si>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</si>
  <si>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</si>
  <si>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</si>
  <si>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</si>
  <si>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</si>
  <si>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</si>
  <si>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</si>
  <si>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</si>
  <si>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</si>
  <si>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</si>
  <si>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</si>
  <si>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</si>
  <si>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</si>
  <si>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</si>
  <si>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</si>
  <si>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</si>
  <si>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</si>
  <si>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</si>
  <si>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</si>
  <si>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</si>
  <si>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</si>
  <si>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</si>
  <si>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</si>
  <si>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</si>
  <si>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</si>
  <si>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</si>
  <si>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</si>
  <si>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</si>
  <si>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</si>
  <si>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</si>
  <si>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</si>
  <si>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</si>
  <si>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</si>
  <si>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</si>
  <si>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</si>
  <si>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</si>
  <si>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</si>
  <si>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</si>
  <si>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</si>
  <si>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</si>
  <si>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</si>
  <si>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</si>
  <si>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</si>
  <si>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</si>
  <si>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</si>
  <si>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</si>
  <si>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</si>
  <si>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</si>
  <si>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</si>
  <si>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</si>
  <si>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</si>
  <si>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</si>
  <si>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</si>
  <si>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</si>
  <si>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</si>
  <si>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</si>
  <si>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</si>
  <si>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</si>
  <si>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</si>
  <si>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</si>
  <si>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</si>
  <si>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</si>
  <si>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</si>
  <si>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</si>
  <si>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</si>
  <si>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</si>
  <si>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</si>
  <si>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</si>
  <si>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</si>
  <si>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</si>
  <si>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</si>
  <si>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</si>
  <si>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</si>
  <si>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</si>
  <si>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</si>
  <si>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</si>
  <si>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</si>
  <si>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</si>
  <si>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</si>
  <si>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</si>
  <si>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</si>
  <si>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</si>
  <si>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</si>
  <si>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</si>
  <si>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</si>
  <si>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</si>
  <si>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</si>
  <si>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</si>
  <si>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</si>
  <si>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</si>
  <si>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</si>
  <si>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</si>
  <si>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</si>
  <si>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</si>
  <si>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</si>
  <si>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</si>
  <si>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</si>
  <si>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</si>
  <si>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</si>
  <si>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</si>
  <si>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</si>
  <si>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</si>
  <si>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</si>
  <si>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</si>
  <si>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</si>
  <si>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</si>
  <si>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</si>
  <si>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</si>
  <si>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</si>
  <si>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</si>
  <si>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</si>
  <si>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</si>
  <si>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</si>
  <si>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</si>
  <si>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</si>
  <si>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</si>
  <si>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</si>
  <si>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</si>
  <si>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</si>
  <si>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</si>
  <si>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</si>
  <si>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</si>
  <si>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</si>
  <si>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</si>
  <si>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</si>
  <si>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</si>
  <si>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</si>
  <si>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</si>
  <si>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</si>
  <si>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</si>
  <si>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</si>
  <si>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</si>
  <si>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</si>
  <si>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</si>
  <si>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</si>
  <si>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</si>
  <si>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</si>
  <si>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</si>
  <si>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</si>
  <si>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</si>
  <si>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</si>
  <si>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</si>
  <si>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</si>
  <si>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</si>
  <si>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</si>
  <si>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</si>
  <si>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</si>
  <si>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</si>
  <si>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</si>
  <si>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</si>
  <si>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</si>
  <si>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</si>
  <si>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</si>
  <si>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</si>
  <si>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</si>
  <si>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</si>
  <si>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</si>
  <si>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</si>
  <si>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</si>
  <si>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</si>
  <si>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</si>
  <si>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</si>
  <si>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</si>
  <si>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</si>
  <si>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</si>
  <si>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</si>
  <si>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</si>
  <si>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</si>
  <si>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</si>
  <si>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</si>
  <si>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</si>
  <si>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</si>
  <si>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</si>
  <si>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</si>
  <si>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</si>
  <si>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</si>
  <si>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</si>
  <si>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</si>
  <si>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</si>
  <si>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</si>
  <si>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</si>
  <si>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</si>
  <si>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</si>
  <si>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</si>
  <si>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</si>
  <si>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</si>
  <si>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</si>
  <si>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</si>
  <si>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</si>
  <si>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</si>
  <si>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</si>
  <si>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</si>
  <si>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</si>
  <si>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</si>
  <si>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</si>
  <si>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</si>
  <si>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</si>
  <si>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</si>
  <si>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</si>
  <si>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</si>
  <si>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</si>
  <si>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</si>
  <si>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</si>
  <si>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</si>
  <si>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</si>
  <si>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</si>
  <si>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</si>
  <si>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</si>
  <si>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</si>
  <si>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</si>
  <si>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</si>
  <si>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</si>
  <si>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</si>
  <si>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</si>
  <si>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</si>
  <si>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</si>
  <si>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</si>
  <si>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</si>
  <si>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</si>
  <si>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</si>
  <si>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</si>
  <si>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</si>
  <si>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</si>
  <si>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</si>
  <si>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</si>
  <si>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</si>
  <si>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</si>
  <si>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</si>
  <si>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</si>
  <si>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</si>
  <si>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</si>
  <si>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</si>
  <si>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</si>
  <si>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</si>
  <si>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</si>
  <si>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</si>
  <si>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</si>
  <si>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</si>
  <si>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</si>
  <si>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</si>
  <si>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</si>
  <si>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</si>
  <si>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</si>
  <si>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</si>
  <si>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</si>
  <si>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</si>
  <si>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</si>
  <si>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</si>
  <si>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</si>
  <si>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</si>
  <si>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</si>
  <si>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</si>
  <si>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</si>
  <si>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</si>
  <si>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</si>
  <si>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</si>
  <si>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</si>
  <si>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</si>
  <si>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</si>
  <si>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</si>
  <si>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</si>
  <si>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</si>
  <si>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</si>
  <si>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</si>
  <si>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</si>
  <si>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</si>
  <si>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</si>
  <si>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</si>
  <si>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</si>
  <si>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</si>
  <si>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</si>
  <si>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</si>
  <si>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</si>
  <si>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</si>
  <si>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</si>
  <si>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</si>
  <si>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</si>
  <si>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</si>
  <si>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</si>
  <si>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</si>
  <si>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</si>
  <si>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</si>
  <si>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</si>
  <si>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</si>
  <si>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</si>
  <si>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</si>
  <si>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</si>
  <si>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</si>
  <si>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</si>
  <si>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</si>
  <si>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</si>
  <si>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</si>
  <si>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</si>
  <si>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</si>
  <si>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</si>
  <si>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</si>
  <si>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</si>
  <si>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</si>
  <si>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</si>
  <si>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</si>
  <si>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</si>
  <si>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</si>
  <si>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</si>
  <si>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</si>
  <si>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</si>
  <si>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</si>
  <si>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</si>
  <si>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</si>
  <si>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</si>
  <si>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</si>
  <si>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</si>
  <si>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</si>
  <si>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</si>
  <si>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</si>
  <si>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</si>
  <si>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</si>
  <si>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</si>
  <si>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</si>
  <si>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</si>
  <si>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</si>
  <si>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</si>
  <si>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</si>
  <si>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</si>
  <si>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</si>
  <si>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</si>
  <si>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</si>
  <si>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</si>
  <si>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</si>
  <si>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</si>
  <si>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</si>
  <si>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</si>
  <si>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</si>
  <si>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</si>
  <si>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</si>
  <si>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</si>
  <si>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</si>
  <si>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</si>
  <si>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</si>
  <si>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</si>
  <si>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</si>
  <si>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</si>
  <si>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</si>
  <si>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</si>
  <si>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</si>
  <si>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</si>
  <si>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</si>
  <si>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</si>
  <si>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</si>
  <si>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</si>
  <si>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</si>
  <si>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</si>
  <si>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</si>
  <si>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</si>
  <si>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</si>
  <si>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</si>
  <si>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</si>
  <si>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</si>
  <si>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</si>
  <si>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</si>
  <si>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</si>
  <si>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</si>
  <si>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</si>
  <si>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</si>
  <si>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</si>
  <si>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</si>
  <si>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</si>
  <si>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</si>
  <si>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</si>
  <si>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</si>
  <si>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</si>
  <si>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</si>
  <si>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</si>
  <si>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</si>
  <si>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</si>
  <si>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</si>
  <si>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</si>
  <si>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</si>
  <si>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</si>
  <si>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</si>
  <si>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</si>
  <si>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</si>
  <si>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</si>
  <si>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</si>
  <si>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</si>
  <si>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</si>
  <si>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</si>
  <si>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</si>
  <si>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</si>
  <si>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</si>
  <si>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</si>
  <si>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</si>
  <si>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</si>
  <si>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</si>
  <si>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</si>
  <si>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</si>
  <si>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</si>
  <si>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</si>
  <si>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</si>
  <si>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</si>
  <si>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</si>
  <si>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</si>
  <si>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</si>
  <si>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</si>
  <si>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</si>
  <si>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</si>
  <si>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</si>
  <si>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</si>
  <si>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</si>
  <si>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</si>
  <si>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</si>
  <si>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</si>
  <si>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</si>
  <si>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</si>
  <si>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</si>
  <si>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</si>
  <si>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</si>
  <si>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</si>
  <si>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</si>
  <si>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</si>
  <si>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</si>
  <si>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</si>
  <si>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</si>
  <si>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</si>
  <si>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</si>
  <si>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</si>
  <si>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</si>
  <si>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</si>
  <si>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</si>
  <si>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</si>
  <si>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</si>
  <si>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</si>
  <si>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</si>
  <si>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</si>
  <si>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</si>
  <si>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</si>
  <si>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</si>
  <si>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</si>
  <si>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</si>
  <si>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</si>
  <si>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</si>
  <si>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</si>
  <si>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</si>
  <si>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</si>
  <si>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</si>
  <si>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</si>
  <si>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</si>
  <si>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</si>
  <si>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</si>
  <si>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</si>
  <si>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</si>
  <si>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</si>
  <si>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</si>
  <si>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</si>
  <si>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</si>
  <si>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</si>
  <si>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</si>
  <si>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</si>
  <si>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</si>
  <si>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</si>
  <si>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</si>
  <si>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</si>
  <si>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</si>
  <si>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</si>
  <si>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</si>
  <si>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</si>
  <si>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</si>
  <si>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</si>
  <si>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</si>
  <si>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</si>
  <si>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</si>
  <si>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</si>
  <si>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</si>
  <si>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</si>
  <si>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</si>
  <si>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</si>
  <si>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</si>
  <si>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</si>
  <si>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</si>
  <si>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</si>
  <si>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</si>
  <si>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</si>
  <si>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</si>
  <si>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</si>
  <si>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</si>
  <si>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</si>
  <si>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</si>
  <si>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</si>
  <si>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</si>
  <si>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</si>
  <si>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</si>
  <si>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</si>
  <si>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</si>
  <si>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</si>
  <si>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</si>
  <si>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</si>
  <si>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</si>
  <si>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</si>
  <si>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</si>
  <si>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</si>
  <si>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</si>
  <si>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</si>
  <si>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</si>
  <si>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</si>
  <si>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</si>
  <si>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</si>
  <si>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</si>
  <si>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</si>
  <si>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</si>
  <si>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</si>
  <si>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</si>
  <si>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</si>
  <si>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</si>
  <si>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</si>
  <si>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</si>
  <si>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</si>
  <si>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</si>
  <si>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</si>
  <si>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</si>
  <si>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</si>
  <si>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</si>
  <si>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</si>
  <si>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</si>
  <si>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</si>
  <si>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</si>
  <si>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</si>
  <si>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</si>
  <si>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</si>
  <si>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</si>
  <si>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</si>
  <si>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</si>
  <si>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</si>
  <si>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</si>
  <si>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</si>
  <si>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</si>
  <si>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</si>
  <si>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</si>
  <si>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</si>
  <si>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</si>
  <si>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</si>
  <si>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</si>
  <si>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</si>
  <si>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</si>
  <si>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</si>
  <si>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</si>
  <si>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</si>
  <si>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</si>
  <si>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</si>
  <si>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</si>
  <si>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</si>
  <si>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</si>
  <si>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</si>
  <si>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</si>
  <si>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</si>
  <si>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</si>
  <si>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</si>
  <si>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</si>
  <si>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</si>
  <si>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</si>
  <si>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</si>
  <si>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</si>
  <si>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</si>
  <si>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</si>
  <si>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</si>
  <si>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</si>
  <si>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</si>
  <si>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</si>
  <si>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</si>
  <si>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</si>
  <si>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</si>
  <si>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</si>
  <si>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</si>
  <si>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</si>
  <si>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</si>
  <si>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</si>
  <si>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</si>
  <si>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</si>
  <si>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</si>
  <si>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</si>
  <si>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</si>
  <si>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</si>
  <si>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</si>
  <si>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</si>
  <si>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</si>
  <si>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</si>
  <si>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</si>
  <si>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</si>
  <si>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</si>
  <si>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</si>
  <si>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</si>
  <si>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</si>
  <si>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</si>
  <si>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</si>
  <si>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</si>
  <si>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</si>
  <si>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</si>
  <si>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</si>
  <si>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</si>
  <si>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</si>
  <si>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</si>
  <si>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</si>
  <si>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</si>
  <si>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</si>
  <si>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</si>
  <si>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</si>
  <si>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</si>
  <si>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</si>
  <si>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</si>
  <si>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</si>
  <si>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</si>
  <si>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</si>
  <si>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</si>
  <si>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</si>
  <si>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</si>
  <si>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</si>
  <si>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</si>
  <si>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</si>
  <si>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</si>
  <si>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</si>
  <si>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</si>
  <si>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</si>
  <si>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</si>
  <si>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</si>
  <si>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</si>
  <si>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</si>
  <si>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</si>
  <si>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</si>
  <si>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</si>
  <si>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</si>
  <si>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</si>
  <si>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</si>
  <si>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</si>
  <si>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</si>
  <si>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</si>
  <si>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</si>
  <si>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</si>
  <si>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</si>
  <si>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</si>
  <si>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</si>
  <si>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</si>
  <si>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</si>
  <si>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</si>
  <si>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</si>
  <si>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</si>
  <si>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</si>
  <si>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</si>
  <si>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</si>
  <si>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</si>
  <si>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</si>
  <si>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</si>
  <si>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</si>
  <si>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</si>
  <si>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</si>
  <si>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</si>
  <si>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</si>
  <si>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</si>
  <si>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</si>
  <si>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</si>
  <si>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</si>
  <si>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</si>
  <si>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</si>
  <si>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</si>
  <si>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</si>
  <si>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</si>
  <si>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</si>
  <si>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</si>
  <si>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</si>
  <si>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</si>
  <si>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</si>
  <si>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</si>
  <si>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</si>
  <si>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</si>
  <si>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</si>
  <si>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</si>
  <si>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</si>
  <si>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</si>
  <si>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</si>
  <si>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</si>
  <si>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</si>
  <si>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</si>
  <si>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</si>
  <si>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</si>
  <si>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</si>
  <si>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</si>
  <si>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</si>
  <si>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</si>
  <si>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</si>
  <si>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</si>
  <si>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</si>
  <si>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</si>
  <si>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</si>
  <si>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</si>
  <si>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</si>
  <si>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</si>
  <si>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</si>
  <si>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</si>
  <si>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</si>
  <si>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</si>
  <si>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</si>
  <si>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</si>
  <si>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</si>
  <si>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</si>
  <si>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</si>
  <si>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</si>
  <si>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</si>
  <si>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</si>
  <si>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</si>
  <si>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</si>
  <si>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</si>
  <si>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</si>
  <si>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</si>
  <si>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</si>
  <si>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</si>
  <si>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</si>
  <si>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</si>
  <si>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</si>
  <si>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</si>
  <si>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</si>
  <si>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</si>
  <si>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</si>
  <si>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</si>
  <si>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</si>
  <si>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</si>
  <si>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</si>
  <si>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</si>
  <si>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</si>
  <si>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</si>
  <si>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</si>
  <si>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</si>
  <si>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</si>
  <si>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</si>
  <si>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</si>
  <si>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</si>
  <si>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</si>
  <si>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</si>
  <si>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</si>
  <si>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</si>
  <si>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</si>
  <si>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</si>
  <si>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</si>
  <si>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</si>
  <si>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</si>
  <si>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</si>
  <si>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</si>
  <si>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</si>
  <si>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</si>
  <si>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</si>
  <si>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</si>
  <si>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</si>
  <si>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</si>
  <si>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</si>
  <si>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</si>
  <si>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</si>
  <si>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</si>
  <si>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</si>
  <si>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</si>
  <si>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</si>
  <si>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</si>
  <si>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</si>
  <si>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</si>
  <si>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</si>
  <si>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</si>
  <si>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</si>
  <si>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</si>
  <si>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</si>
  <si>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</si>
  <si>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</si>
  <si>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</si>
  <si>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</si>
  <si>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</si>
  <si>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</si>
  <si>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</si>
  <si>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</si>
  <si>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</si>
  <si>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</si>
  <si>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</si>
  <si>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</si>
  <si>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</si>
  <si>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</si>
  <si>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</si>
  <si>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</si>
  <si>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</si>
  <si>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</si>
  <si>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</si>
  <si>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</si>
  <si>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</si>
  <si>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</si>
  <si>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</si>
  <si>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</si>
  <si>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</si>
  <si>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</si>
  <si>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</si>
  <si>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</si>
  <si>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</si>
  <si>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</si>
  <si>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</si>
  <si>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</si>
  <si>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</si>
  <si>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</si>
  <si>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</si>
  <si>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</si>
  <si>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</si>
  <si>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</si>
  <si>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</si>
  <si>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</si>
  <si>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</si>
  <si>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</si>
  <si>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</si>
  <si>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</si>
  <si>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</si>
  <si>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</si>
  <si>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</si>
  <si>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</si>
  <si>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</si>
  <si>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</si>
  <si>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</si>
  <si>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</si>
  <si>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</si>
  <si>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</si>
  <si>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</si>
  <si>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</si>
  <si>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</si>
  <si>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</si>
  <si>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</si>
  <si>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</si>
  <si>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</si>
  <si>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</si>
  <si>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</si>
  <si>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</si>
  <si>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</si>
  <si>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</si>
  <si>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</si>
  <si>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</si>
  <si>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</si>
  <si>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</si>
  <si>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</si>
  <si>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</si>
  <si>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</si>
  <si>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</si>
  <si>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</si>
  <si>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</si>
  <si>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</si>
  <si>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</si>
  <si>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</si>
  <si>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</si>
  <si>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</si>
  <si>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</si>
  <si>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</si>
  <si>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</si>
  <si>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</si>
  <si>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</si>
  <si>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</si>
  <si>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</si>
  <si>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</si>
  <si>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</si>
  <si>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</si>
  <si>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</si>
  <si>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</si>
  <si>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</si>
  <si>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</si>
  <si>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</si>
  <si>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</si>
  <si>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</si>
  <si>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</si>
  <si>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</si>
  <si>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</si>
  <si>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</si>
  <si>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</si>
  <si>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</si>
  <si>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</si>
  <si>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</si>
  <si>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</si>
  <si>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</si>
  <si>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</si>
  <si>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</si>
  <si>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</si>
  <si>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</si>
  <si>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</si>
  <si>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</si>
  <si>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</si>
  <si>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</si>
  <si>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</si>
  <si>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</si>
  <si>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</si>
  <si>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</si>
  <si>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</si>
  <si>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</si>
  <si>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</si>
  <si>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</si>
  <si>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</si>
  <si>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</si>
  <si>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</si>
  <si>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</si>
  <si>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</si>
  <si>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</si>
  <si>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</si>
  <si>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</si>
  <si>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</si>
  <si>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</si>
  <si>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</si>
  <si>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</si>
  <si>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</si>
  <si>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</si>
  <si>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</si>
  <si>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</si>
  <si>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</si>
  <si>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</si>
  <si>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</si>
  <si>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</si>
  <si>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</si>
  <si>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</si>
  <si>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</si>
  <si>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</si>
  <si>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</si>
  <si>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</si>
  <si>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</si>
  <si>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</si>
  <si>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</si>
  <si>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</si>
  <si>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</si>
  <si>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</si>
  <si>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</si>
  <si>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</si>
  <si>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</si>
  <si>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</si>
  <si>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</si>
  <si>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</si>
  <si>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</si>
  <si>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</si>
  <si>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</si>
  <si>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</si>
  <si>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</si>
  <si>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</si>
  <si>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</si>
  <si>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</si>
  <si>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</si>
  <si>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</si>
  <si>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</si>
  <si>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</si>
  <si>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</si>
  <si>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</si>
  <si>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</si>
  <si>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</si>
  <si>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</si>
  <si>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</si>
  <si>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</si>
  <si>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</si>
  <si>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</si>
  <si>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</si>
  <si>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</si>
  <si>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</si>
  <si>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</si>
  <si>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</si>
  <si>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</si>
  <si>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</si>
  <si>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</si>
  <si>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</si>
  <si>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</si>
  <si>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</si>
  <si>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</si>
  <si>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</si>
  <si>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</si>
  <si>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</si>
  <si>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</si>
  <si>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</si>
  <si>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</si>
  <si>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</si>
  <si>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</si>
  <si>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</si>
  <si>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</si>
  <si>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</si>
  <si>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</si>
  <si>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</si>
  <si>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</si>
  <si>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</si>
  <si>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</si>
  <si>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</si>
  <si>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</si>
  <si>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</si>
  <si>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</si>
  <si>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</si>
  <si>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</si>
  <si>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</si>
  <si>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</si>
  <si>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</si>
  <si>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</si>
  <si>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</si>
  <si>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</si>
  <si>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</si>
  <si>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</si>
  <si>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</si>
  <si>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</si>
  <si>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</si>
  <si>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</si>
  <si>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</si>
  <si>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</si>
  <si>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</si>
  <si>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</si>
  <si>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</si>
  <si>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</si>
  <si>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</si>
  <si>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</si>
  <si>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</si>
  <si>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</si>
  <si>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</si>
  <si>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</si>
  <si>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</si>
  <si>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</si>
  <si>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</si>
  <si>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</si>
  <si>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</si>
  <si>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</si>
  <si>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</si>
  <si>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</si>
  <si>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</si>
  <si>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</si>
  <si>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</si>
  <si>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</si>
  <si>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</si>
  <si>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</si>
  <si>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</si>
  <si>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</si>
  <si>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</si>
  <si>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</si>
  <si>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</si>
  <si>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</si>
  <si>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</si>
  <si>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</si>
  <si>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</si>
  <si>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</si>
  <si>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</si>
  <si>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</si>
  <si>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</si>
  <si>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</si>
  <si>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</si>
  <si>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</si>
  <si>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</si>
  <si>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</si>
  <si>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</si>
  <si>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</si>
  <si>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</si>
  <si>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</si>
  <si>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</si>
  <si>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</si>
  <si>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</si>
  <si>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</si>
  <si>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</si>
  <si>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</si>
  <si>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</si>
  <si>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</si>
  <si>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</si>
  <si>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</si>
  <si>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</si>
  <si>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</si>
  <si>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</si>
  <si>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</si>
  <si>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</si>
  <si>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</si>
  <si>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</si>
  <si>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</si>
  <si>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</si>
  <si>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</si>
  <si>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</si>
  <si>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</si>
  <si>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</si>
  <si>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</si>
  <si>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</si>
  <si>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</si>
  <si>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</si>
  <si>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</si>
  <si>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</si>
  <si>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</si>
  <si>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</si>
  <si>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</si>
  <si>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</si>
  <si>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</si>
  <si>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</si>
  <si>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</si>
  <si>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</si>
  <si>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</si>
  <si>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</si>
  <si>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</si>
  <si>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</si>
  <si>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</si>
  <si>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</si>
  <si>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</si>
  <si>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</si>
  <si>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</si>
  <si>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</si>
  <si>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</si>
  <si>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</si>
  <si>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</si>
  <si>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</si>
  <si>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</si>
  <si>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</si>
  <si>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</si>
  <si>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</si>
  <si>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</si>
  <si>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</si>
  <si>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</si>
  <si>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</si>
  <si>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</si>
  <si>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</si>
  <si>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</si>
  <si>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</si>
  <si>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</si>
  <si>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</si>
  <si>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</si>
  <si>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</si>
  <si>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</si>
  <si>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</si>
  <si>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</si>
  <si>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</si>
  <si>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</si>
  <si>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</si>
  <si>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</si>
  <si>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</si>
  <si>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</si>
  <si>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</si>
  <si>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</si>
  <si>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</si>
  <si>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</si>
  <si>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</si>
  <si>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</si>
  <si>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</si>
  <si>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</si>
  <si>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</si>
  <si>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</si>
  <si>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</si>
  <si>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</si>
  <si>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</si>
  <si>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</si>
  <si>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</si>
  <si>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</si>
  <si>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</si>
  <si>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</si>
  <si>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</si>
  <si>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</si>
  <si>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</si>
  <si>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</si>
  <si>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</si>
  <si>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</si>
  <si>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</si>
  <si>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</si>
  <si>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</si>
  <si>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</si>
  <si>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</si>
  <si>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</si>
  <si>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</si>
  <si>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</si>
  <si>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</si>
  <si>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</si>
  <si>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</si>
  <si>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</si>
  <si>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</si>
  <si>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</si>
  <si>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</si>
  <si>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</si>
  <si>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</si>
  <si>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</si>
  <si>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</si>
  <si>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</si>
  <si>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</si>
  <si>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</si>
  <si>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</si>
  <si>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</si>
  <si>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</si>
  <si>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</si>
  <si>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</si>
  <si>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</si>
  <si>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</si>
  <si>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</si>
  <si>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</si>
  <si>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</si>
  <si>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</si>
  <si>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</si>
  <si>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</si>
  <si>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</si>
  <si>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</si>
  <si>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</si>
  <si>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</si>
  <si>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</si>
  <si>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</si>
  <si>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</si>
  <si>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</si>
  <si>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</si>
  <si>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</si>
  <si>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</si>
  <si>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</si>
  <si>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</si>
  <si>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</si>
  <si>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</si>
  <si>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</si>
  <si>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</si>
  <si>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</si>
  <si>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</si>
  <si>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</si>
  <si>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</si>
  <si>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</si>
  <si>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</si>
  <si>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</si>
  <si>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</si>
  <si>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</si>
  <si>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</si>
  <si>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</si>
  <si>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</si>
  <si>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</si>
  <si>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</si>
  <si>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</si>
  <si>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</si>
  <si>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</si>
  <si>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</si>
  <si>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</si>
  <si>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</si>
  <si>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</si>
  <si>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</si>
  <si>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</si>
  <si>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</si>
  <si>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</si>
  <si>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</si>
  <si>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</si>
  <si>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</si>
  <si>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</si>
  <si>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</si>
  <si>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</si>
  <si>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</si>
  <si>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</si>
  <si>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</si>
  <si>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</si>
  <si>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</si>
  <si>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</si>
  <si>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</si>
  <si>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</si>
  <si>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</si>
  <si>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</si>
  <si>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</si>
  <si>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</si>
  <si>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</si>
  <si>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</si>
  <si>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</si>
  <si>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</si>
  <si>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</si>
  <si>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</si>
  <si>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</si>
  <si>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</si>
  <si>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</si>
  <si>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</si>
  <si>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</si>
  <si>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</si>
  <si>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</si>
  <si>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</si>
  <si>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</si>
  <si>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</si>
  <si>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</si>
  <si>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</si>
  <si>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</si>
  <si>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</si>
  <si>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</si>
  <si>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</si>
  <si>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</si>
  <si>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</si>
  <si>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</si>
  <si>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</si>
  <si>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</si>
  <si>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</si>
  <si>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</si>
  <si>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</si>
  <si>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</si>
  <si>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</si>
  <si>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</si>
  <si>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</si>
  <si>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</si>
  <si>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</si>
  <si>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</si>
  <si>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</si>
  <si>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</si>
  <si>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</si>
  <si>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</si>
  <si>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</si>
  <si>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</si>
  <si>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</si>
  <si>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</si>
  <si>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</si>
  <si>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</si>
  <si>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</si>
  <si>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</si>
  <si>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</si>
  <si>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</si>
  <si>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</si>
  <si>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</si>
  <si>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</si>
  <si>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</si>
  <si>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</si>
  <si>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</si>
  <si>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</si>
  <si>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</si>
  <si>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</si>
  <si>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</si>
  <si>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</si>
  <si>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</si>
  <si>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</si>
  <si>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</si>
  <si>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</si>
  <si>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</si>
  <si>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</si>
  <si>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</si>
  <si>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</si>
  <si>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</si>
  <si>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</si>
  <si>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</si>
  <si>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</si>
  <si>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</si>
  <si>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</si>
  <si>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</si>
  <si>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</si>
  <si>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</si>
  <si>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</si>
  <si>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</si>
  <si>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</si>
  <si>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</si>
  <si>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</si>
  <si>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</si>
  <si>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</si>
  <si>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</si>
  <si>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</si>
  <si>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</si>
  <si>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</si>
  <si>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</si>
  <si>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</si>
  <si>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</si>
  <si>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</si>
  <si>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</si>
  <si>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</si>
  <si>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</si>
  <si>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</si>
  <si>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</si>
  <si>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</si>
  <si>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</si>
  <si>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</si>
  <si>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</si>
  <si>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</si>
  <si>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</si>
  <si>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</si>
  <si>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</si>
  <si>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</si>
  <si>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</si>
  <si>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</si>
  <si>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</si>
  <si>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</si>
  <si>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</si>
  <si>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</si>
  <si>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</si>
  <si>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</si>
  <si>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</si>
  <si>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</si>
  <si>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</si>
  <si>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</si>
  <si>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</si>
  <si>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</si>
  <si>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</si>
  <si>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</si>
  <si>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</si>
  <si>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</si>
  <si>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</si>
  <si>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</si>
  <si>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</si>
  <si>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</si>
  <si>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</si>
  <si>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</si>
  <si>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</si>
  <si>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</si>
  <si>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</si>
  <si>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</si>
  <si>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</si>
  <si>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</si>
  <si>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</si>
  <si>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</si>
  <si>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</si>
  <si>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</si>
  <si>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</si>
  <si>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</si>
  <si>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</si>
  <si>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</si>
  <si>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</si>
  <si>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</si>
  <si>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</si>
  <si>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</si>
  <si>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</si>
  <si>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</si>
  <si>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</si>
  <si>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</si>
  <si>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</si>
  <si>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</si>
  <si>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</si>
  <si>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</si>
  <si>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</si>
  <si>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</si>
  <si>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</si>
  <si>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</si>
  <si>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</si>
  <si>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</si>
  <si>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</si>
  <si>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</si>
  <si>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</si>
  <si>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</si>
  <si>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</si>
  <si>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</si>
  <si>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</si>
  <si>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</si>
  <si>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</si>
  <si>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</si>
  <si>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</si>
  <si>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</si>
  <si>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</si>
  <si>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</si>
  <si>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</si>
  <si>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</si>
  <si>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</si>
  <si>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</si>
  <si>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</si>
  <si>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</si>
  <si>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</si>
  <si>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</si>
  <si>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</si>
  <si>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</si>
  <si>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</si>
  <si>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</si>
  <si>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</si>
  <si>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</si>
  <si>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</si>
  <si>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</si>
  <si>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</si>
  <si>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</si>
  <si>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</si>
  <si>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</si>
  <si>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</si>
  <si>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</si>
  <si>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</si>
  <si>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</si>
  <si>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</si>
  <si>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</si>
  <si>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</si>
  <si>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</si>
  <si>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</si>
  <si>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</si>
  <si>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</si>
  <si>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</si>
  <si>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</si>
  <si>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</si>
  <si>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</si>
  <si>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</si>
  <si>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</si>
  <si>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</si>
  <si>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</si>
  <si>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</si>
  <si>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</si>
  <si>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</si>
  <si>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</si>
  <si>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</si>
  <si>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</si>
  <si>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</si>
  <si>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</si>
  <si>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</si>
  <si>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</si>
  <si>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</si>
  <si>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</si>
  <si>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</si>
  <si>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</si>
  <si>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</si>
  <si>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</si>
  <si>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</si>
  <si>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</si>
  <si>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</si>
  <si>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</si>
  <si>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</si>
  <si>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</si>
  <si>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</si>
  <si>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</si>
  <si>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</si>
  <si>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</si>
  <si>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</si>
  <si>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</si>
  <si>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</si>
  <si>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</si>
  <si>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</si>
  <si>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</si>
  <si>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</si>
  <si>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</si>
  <si>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</si>
  <si>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</si>
  <si>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</si>
  <si>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</si>
  <si>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</si>
  <si>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</si>
  <si>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</si>
  <si>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</si>
  <si>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</si>
  <si>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</si>
  <si>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</si>
  <si>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</si>
  <si>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</si>
  <si>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</si>
  <si>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</si>
  <si>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</si>
  <si>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</si>
  <si>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</si>
  <si>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</si>
  <si>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</si>
  <si>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</si>
  <si>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</si>
  <si>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</si>
  <si>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</si>
  <si>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</si>
  <si>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</si>
  <si>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</si>
  <si>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</si>
  <si>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</si>
  <si>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</si>
  <si>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</si>
  <si>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</si>
  <si>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</si>
  <si>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</si>
  <si>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</si>
  <si>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</si>
  <si>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</si>
  <si>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</si>
  <si>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</si>
  <si>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</si>
  <si>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</si>
  <si>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</si>
  <si>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</si>
  <si>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</si>
  <si>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</si>
  <si>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</si>
  <si>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</si>
  <si>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</si>
  <si>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</si>
  <si>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</si>
  <si>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</si>
  <si>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</si>
  <si>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</si>
  <si>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</si>
  <si>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</si>
  <si>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</si>
  <si>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</si>
  <si>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</si>
  <si>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</si>
  <si>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</si>
  <si>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</si>
  <si>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</si>
  <si>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</si>
  <si>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</si>
  <si>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</si>
  <si>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</si>
  <si>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</si>
  <si>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</si>
  <si>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</si>
  <si>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</si>
  <si>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</si>
  <si>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</si>
  <si>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</si>
  <si>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</si>
  <si>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</si>
  <si>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</si>
  <si>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</si>
  <si>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</si>
  <si>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</si>
  <si>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</si>
  <si>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</si>
  <si>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</si>
  <si>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</si>
  <si>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</si>
  <si>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</si>
  <si>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</si>
  <si>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</si>
  <si>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</si>
  <si>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</si>
  <si>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</si>
  <si>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</si>
  <si>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</si>
  <si>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</si>
  <si>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</si>
  <si>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</si>
  <si>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</si>
  <si>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</si>
  <si>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</si>
  <si>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</si>
  <si>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</si>
  <si>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</si>
  <si>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</si>
  <si>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</si>
  <si>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</si>
  <si>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</si>
  <si>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</si>
  <si>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</si>
  <si>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</si>
  <si>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</si>
  <si>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</si>
  <si>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</si>
  <si>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</si>
  <si>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</si>
  <si>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</si>
  <si>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</si>
  <si>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</si>
  <si>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</si>
  <si>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</si>
  <si>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</si>
  <si>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</si>
  <si>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</si>
  <si>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</si>
  <si>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</si>
  <si>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</si>
  <si>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</si>
  <si>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</si>
  <si>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</si>
  <si>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</si>
  <si>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</si>
  <si>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</si>
  <si>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</si>
  <si>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</si>
  <si>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</si>
  <si>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</si>
  <si>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</si>
  <si>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</si>
  <si>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</si>
  <si>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</si>
  <si>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</si>
  <si>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</si>
  <si>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</si>
  <si>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</si>
  <si>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</si>
  <si>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</si>
  <si>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</si>
  <si>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</si>
  <si>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</si>
  <si>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</si>
  <si>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</si>
  <si>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</si>
  <si>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</si>
  <si>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</si>
  <si>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</si>
  <si>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</si>
  <si>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</si>
  <si>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</si>
  <si>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</si>
  <si>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</si>
  <si>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</si>
  <si>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</si>
  <si>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</si>
  <si>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</si>
  <si>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</si>
  <si>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</si>
  <si>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</si>
  <si>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</si>
  <si>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</si>
  <si>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</si>
  <si>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</si>
  <si>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</si>
  <si>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</si>
  <si>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</si>
  <si>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</si>
  <si>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</si>
  <si>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</si>
  <si>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</si>
  <si>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</si>
  <si>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</si>
  <si>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</si>
  <si>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</si>
  <si>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</si>
  <si>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</si>
  <si>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</si>
  <si>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</si>
  <si>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</si>
  <si>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</si>
  <si>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</si>
  <si>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</si>
  <si>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</si>
  <si>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</si>
  <si>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</si>
  <si>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</si>
  <si>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</si>
  <si>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</si>
  <si>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</si>
  <si>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</si>
  <si>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</si>
  <si>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</si>
  <si>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</si>
  <si>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</si>
  <si>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</si>
  <si>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</si>
  <si>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</si>
  <si>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</si>
  <si>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</si>
  <si>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</si>
  <si>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</si>
  <si>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</si>
  <si>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</si>
  <si>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</si>
  <si>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</si>
  <si>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</si>
  <si>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</si>
  <si>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</si>
  <si>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</si>
  <si>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</si>
  <si>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</si>
  <si>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</si>
  <si>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</si>
  <si>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</si>
  <si>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</si>
  <si>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</si>
  <si>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</si>
  <si>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</si>
  <si>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</si>
  <si>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</si>
  <si>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</si>
  <si>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</si>
  <si>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</si>
  <si>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</si>
  <si>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</si>
  <si>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</si>
  <si>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</si>
  <si>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</si>
  <si>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</si>
  <si>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</si>
  <si>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</si>
  <si>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</si>
  <si>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</si>
  <si>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</si>
  <si>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</si>
  <si>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</si>
  <si>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</si>
  <si>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</si>
  <si>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</si>
  <si>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</si>
  <si>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</si>
  <si>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</si>
  <si>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</si>
  <si>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</si>
  <si>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</si>
  <si>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</si>
  <si>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</si>
  <si>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</si>
  <si>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</si>
  <si>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</si>
  <si>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</si>
  <si>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</si>
  <si>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</si>
  <si>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</si>
  <si>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</si>
  <si>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</si>
  <si>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</si>
  <si>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</si>
  <si>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</si>
  <si>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</si>
  <si>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</si>
  <si>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</si>
  <si>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</si>
  <si>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</si>
  <si>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</si>
  <si>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</si>
  <si>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</si>
  <si>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</si>
  <si>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</si>
  <si>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</si>
  <si>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</si>
  <si>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</si>
  <si>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</si>
  <si>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</si>
  <si>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</si>
  <si>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</si>
  <si>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</si>
  <si>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</si>
  <si>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</si>
  <si>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</si>
  <si>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</si>
  <si>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</si>
  <si>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</si>
  <si>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</si>
  <si>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</si>
  <si>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</si>
  <si>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</si>
  <si>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</si>
  <si>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</si>
  <si>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</si>
  <si>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</si>
  <si>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</si>
  <si>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</si>
  <si>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</si>
  <si>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</si>
  <si>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</si>
  <si>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</si>
  <si>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</si>
  <si>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</si>
  <si>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</si>
  <si>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</si>
  <si>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</si>
  <si>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</si>
  <si>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</si>
  <si>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</si>
  <si>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</si>
  <si>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</si>
  <si>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</si>
  <si>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</si>
  <si>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</si>
  <si>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</si>
  <si>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</si>
  <si>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</si>
  <si>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</si>
  <si>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</si>
  <si>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</si>
  <si>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</si>
  <si>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</si>
  <si>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</si>
  <si>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</si>
  <si>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</si>
  <si>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</si>
  <si>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</si>
  <si>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</si>
  <si>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</si>
  <si>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</si>
  <si>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</si>
  <si>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</si>
  <si>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</si>
  <si>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</si>
  <si>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</si>
  <si>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</si>
  <si>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</si>
  <si>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</si>
  <si>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</si>
  <si>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</si>
  <si>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</si>
  <si>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</si>
  <si>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</si>
  <si>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</si>
  <si>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</si>
  <si>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</si>
  <si>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</si>
  <si>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</si>
  <si>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</si>
  <si>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</si>
  <si>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</si>
  <si>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</si>
  <si>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</si>
  <si>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</si>
  <si>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</si>
  <si>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</si>
  <si>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</si>
  <si>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</si>
  <si>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</si>
  <si>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</si>
  <si>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</si>
  <si>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</si>
  <si>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</si>
  <si>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</si>
  <si>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</si>
  <si>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</si>
  <si>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</si>
  <si>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</si>
  <si>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</si>
  <si>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</si>
  <si>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</si>
  <si>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</si>
  <si>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</si>
  <si>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</si>
  <si>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</si>
  <si>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</si>
  <si>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</si>
  <si>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</si>
  <si>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</si>
  <si>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</si>
  <si>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</si>
  <si>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</si>
  <si>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</si>
  <si>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</si>
  <si>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</si>
  <si>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</si>
  <si>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</si>
  <si>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</si>
  <si>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</si>
  <si>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</si>
  <si>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</si>
  <si>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</si>
  <si>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</si>
  <si>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</si>
  <si>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</si>
  <si>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</si>
  <si>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</si>
  <si>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</si>
  <si>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</si>
  <si>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</si>
  <si>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</si>
  <si>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</si>
  <si>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</si>
  <si>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</si>
  <si>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</si>
  <si>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</si>
  <si>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</si>
  <si>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</si>
  <si>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</si>
  <si>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</si>
  <si>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</si>
  <si>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</si>
  <si>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</si>
  <si>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</si>
  <si>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</si>
  <si>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</si>
  <si>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</si>
  <si>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</si>
  <si>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</si>
  <si>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</si>
  <si>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</si>
  <si>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</si>
  <si>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</si>
  <si>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</si>
  <si>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</si>
  <si>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</si>
  <si>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</si>
  <si>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</si>
  <si>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</si>
  <si>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</si>
  <si>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</si>
  <si>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</si>
  <si>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</si>
  <si>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</si>
  <si>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</si>
  <si>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</si>
  <si>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</si>
  <si>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</si>
  <si>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</si>
  <si>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</si>
  <si>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</si>
  <si>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</si>
  <si>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</si>
  <si>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</si>
  <si>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</si>
  <si>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</si>
  <si>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</si>
  <si>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</si>
  <si>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</si>
  <si>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</si>
  <si>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</si>
  <si>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</si>
  <si>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</si>
  <si>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</si>
  <si>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</si>
  <si>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</si>
  <si>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</si>
  <si>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</si>
  <si>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</si>
  <si>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</si>
  <si>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</si>
  <si>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</si>
  <si>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</si>
  <si>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</si>
  <si>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</si>
  <si>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</si>
  <si>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</si>
  <si>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</si>
  <si>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</si>
  <si>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</si>
  <si>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</si>
  <si>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</si>
  <si>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</si>
  <si>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</si>
  <si>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</si>
  <si>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</si>
  <si>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</si>
  <si>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</si>
  <si>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</si>
  <si>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</si>
  <si>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</si>
  <si>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</si>
  <si>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</si>
  <si>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</si>
  <si>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</si>
  <si>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</si>
  <si>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</si>
  <si>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</si>
  <si>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</si>
  <si>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</si>
  <si>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</si>
  <si>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</si>
  <si>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</si>
  <si>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</si>
  <si>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</si>
  <si>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</si>
  <si>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</si>
  <si>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</si>
  <si>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</si>
  <si>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</si>
  <si>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</si>
  <si>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</si>
  <si>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</si>
  <si>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</si>
  <si>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</si>
  <si>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</si>
  <si>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</si>
  <si>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</si>
  <si>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</si>
  <si>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</si>
  <si>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</si>
  <si>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</si>
  <si>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</si>
  <si>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</si>
  <si>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</si>
  <si>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</si>
  <si>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</si>
  <si>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</si>
  <si>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</si>
  <si>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</si>
  <si>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</si>
  <si>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</si>
  <si>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</si>
  <si>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</si>
  <si>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</si>
  <si>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</si>
  <si>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</si>
  <si>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</si>
  <si>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</si>
  <si>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</si>
  <si>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</si>
  <si>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</si>
  <si>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</si>
  <si>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</si>
  <si>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</si>
  <si>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</si>
  <si>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</si>
  <si>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</si>
  <si>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</si>
  <si>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</si>
  <si>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</si>
  <si>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</si>
  <si>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</si>
  <si>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</si>
  <si>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</si>
  <si>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</si>
  <si>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</si>
  <si>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</si>
  <si>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</si>
  <si>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</si>
  <si>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</si>
  <si>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</si>
  <si>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</si>
  <si>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</si>
  <si>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</si>
  <si>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</si>
  <si>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</si>
  <si>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</si>
  <si>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</si>
  <si>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</si>
  <si>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</si>
  <si>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</si>
  <si>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</si>
  <si>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</si>
  <si>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</si>
  <si>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</si>
  <si>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</si>
  <si>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</si>
  <si>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</si>
  <si>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</si>
  <si>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</si>
  <si>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</si>
  <si>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</si>
  <si>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</si>
  <si>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</si>
  <si>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</si>
  <si>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</si>
  <si>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</si>
  <si>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</si>
  <si>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</si>
  <si>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</si>
  <si>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</si>
  <si>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</si>
  <si>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</si>
  <si>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</si>
  <si>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</si>
  <si>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</si>
  <si>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</si>
  <si>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</si>
  <si>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</si>
  <si>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</si>
  <si>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</si>
  <si>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</si>
  <si>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</si>
  <si>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</si>
  <si>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</si>
  <si>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</si>
  <si>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</si>
  <si>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</si>
  <si>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</si>
  <si>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</si>
  <si>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</si>
  <si>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</si>
  <si>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</si>
  <si>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</si>
  <si>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</si>
  <si>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</si>
  <si>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</si>
  <si>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</si>
  <si>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</si>
  <si>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</si>
  <si>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</si>
  <si>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</si>
  <si>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</si>
  <si>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</si>
  <si>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</si>
  <si>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</si>
  <si>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</si>
  <si>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</si>
  <si>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</si>
  <si>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</si>
  <si>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</si>
  <si>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</si>
  <si>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</si>
  <si>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</si>
  <si>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</si>
  <si>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</si>
  <si>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</si>
  <si>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</si>
  <si>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</si>
  <si>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</si>
  <si>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</si>
  <si>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</si>
  <si>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</si>
  <si>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</si>
  <si>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</si>
  <si>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</si>
  <si>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</si>
  <si>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</si>
  <si>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</si>
  <si>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</si>
  <si>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</si>
  <si>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</si>
  <si>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</si>
  <si>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</si>
  <si>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</si>
  <si>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</si>
  <si>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</si>
  <si>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</si>
  <si>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</si>
  <si>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</si>
  <si>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</si>
  <si>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</si>
  <si>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</si>
  <si>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</si>
  <si>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</si>
  <si>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</si>
  <si>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</si>
  <si>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</si>
  <si>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</si>
  <si>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</si>
  <si>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</si>
  <si>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</si>
  <si>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</si>
  <si>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</si>
  <si>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</si>
  <si>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</si>
  <si>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</si>
  <si>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</si>
  <si>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</si>
  <si>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</si>
  <si>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</si>
  <si>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</si>
  <si>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</si>
  <si>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</si>
  <si>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</si>
  <si>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</si>
  <si>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</si>
  <si>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</si>
  <si>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</si>
  <si>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</si>
  <si>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</si>
  <si>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</si>
  <si>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</si>
  <si>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</si>
  <si>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</si>
  <si>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</si>
  <si>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</si>
  <si>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</si>
  <si>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</si>
  <si>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</si>
  <si>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</si>
  <si>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</si>
  <si>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</si>
  <si>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</si>
  <si>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</si>
  <si>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</si>
  <si>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</si>
  <si>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</si>
  <si>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</si>
  <si>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</si>
  <si>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</si>
  <si>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</si>
  <si>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</si>
  <si>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</si>
  <si>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</si>
  <si>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</si>
  <si>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</si>
  <si>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</si>
  <si>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</si>
  <si>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</si>
  <si>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</si>
  <si>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</si>
  <si>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</si>
  <si>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</si>
  <si>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</si>
  <si>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</si>
  <si>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</si>
  <si>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</si>
  <si>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</si>
  <si>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</si>
  <si>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</si>
  <si>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</si>
  <si>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</si>
  <si>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</si>
  <si>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</si>
  <si>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</si>
  <si>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</si>
  <si>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</si>
  <si>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</si>
  <si>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</si>
  <si>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</si>
  <si>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</si>
  <si>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</si>
  <si>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</si>
  <si>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</si>
  <si>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</si>
  <si>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</si>
  <si>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</si>
  <si>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</si>
  <si>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</si>
  <si>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</si>
  <si>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</si>
  <si>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</si>
  <si>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</si>
  <si>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</si>
  <si>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</si>
  <si>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</si>
  <si>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</si>
  <si>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</si>
  <si>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</si>
  <si>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</si>
  <si>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</si>
  <si>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</si>
  <si>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</si>
  <si>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</si>
  <si>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</si>
  <si>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</si>
  <si>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</si>
  <si>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</si>
  <si>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</si>
  <si>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</si>
  <si>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</si>
  <si>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</si>
  <si>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</si>
  <si>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</si>
  <si>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</si>
  <si>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</si>
  <si>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</si>
  <si>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</si>
  <si>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</si>
  <si>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</si>
  <si>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</si>
  <si>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</si>
  <si>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</si>
  <si>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</si>
  <si>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</si>
  <si>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</si>
  <si>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</si>
  <si>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</si>
  <si>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</si>
  <si>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</si>
  <si>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</si>
  <si>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</si>
  <si>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</si>
  <si>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</si>
  <si>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</si>
  <si>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</si>
  <si>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</si>
  <si>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</si>
  <si>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</si>
  <si>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</si>
  <si>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</si>
  <si>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</si>
  <si>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</si>
  <si>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</si>
  <si>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</si>
  <si>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</si>
  <si>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</si>
  <si>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</si>
  <si>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</si>
  <si>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</si>
  <si>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</si>
  <si>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</si>
  <si>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</si>
  <si>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</si>
  <si>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</si>
  <si>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</si>
  <si>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</si>
  <si>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</si>
  <si>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</si>
  <si>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</si>
  <si>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</si>
  <si>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</si>
  <si>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</si>
  <si>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</si>
  <si>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</si>
  <si>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</si>
  <si>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</si>
  <si>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</si>
  <si>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</si>
  <si>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</si>
  <si>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</si>
  <si>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</si>
  <si>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</si>
  <si>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</si>
  <si>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</si>
  <si>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</si>
  <si>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</si>
  <si>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</si>
  <si>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</si>
  <si>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</si>
  <si>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</si>
  <si>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</si>
  <si>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</si>
  <si>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</si>
  <si>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</si>
  <si>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</si>
  <si>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</si>
  <si>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</si>
  <si>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</si>
  <si>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</si>
  <si>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</si>
  <si>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</si>
  <si>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</si>
  <si>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</si>
  <si>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</si>
  <si>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</si>
  <si>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</si>
  <si>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</si>
  <si>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</si>
  <si>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</si>
  <si>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</si>
  <si>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</si>
  <si>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</si>
  <si>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</si>
  <si>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</si>
  <si>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</si>
  <si>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</si>
  <si>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</si>
  <si>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</si>
  <si>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</si>
  <si>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</si>
  <si>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</si>
  <si>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</si>
  <si>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</si>
  <si>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</si>
  <si>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</si>
  <si>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</si>
  <si>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</si>
  <si>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</si>
  <si>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</si>
  <si>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</si>
  <si>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</si>
  <si>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</si>
  <si>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</si>
  <si>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</si>
  <si>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</si>
  <si>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</si>
  <si>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</si>
  <si>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</si>
  <si>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</si>
  <si>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</si>
  <si>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</si>
  <si>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</si>
  <si>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</si>
  <si>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</si>
  <si>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</si>
  <si>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</si>
  <si>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</si>
  <si>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</si>
  <si>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</si>
  <si>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</si>
  <si>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</si>
  <si>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</si>
  <si>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</si>
  <si>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</si>
  <si>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</si>
  <si>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</si>
  <si>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</si>
  <si>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</si>
  <si>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</si>
  <si>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</si>
  <si>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</si>
  <si>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</si>
  <si>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</si>
  <si>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</si>
  <si>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</si>
  <si>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</si>
  <si>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</si>
  <si>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</si>
  <si>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</si>
  <si>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</si>
  <si>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</si>
  <si>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</si>
  <si>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</si>
  <si>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</si>
  <si>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</si>
  <si>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</si>
  <si>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</si>
  <si>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</si>
  <si>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</si>
  <si>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</si>
  <si>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</si>
  <si>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</si>
  <si>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</si>
  <si>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</si>
  <si>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</si>
  <si>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</si>
  <si>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</si>
  <si>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</si>
  <si>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</si>
  <si>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</si>
  <si>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</si>
  <si>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</si>
  <si>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</si>
  <si>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</si>
  <si>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</si>
  <si>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</si>
  <si>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</si>
  <si>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</si>
  <si>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</si>
  <si>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</si>
  <si>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</si>
  <si>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</si>
  <si>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</si>
  <si>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</si>
  <si>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</si>
  <si>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</si>
  <si>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</si>
  <si>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</si>
  <si>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</si>
  <si>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</si>
  <si>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</si>
  <si>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</si>
  <si>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</si>
  <si>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</si>
  <si>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</si>
  <si>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</si>
  <si>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</si>
  <si>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</si>
  <si>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</si>
  <si>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</si>
  <si>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</si>
  <si>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</si>
  <si>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</si>
  <si>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</si>
  <si>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</si>
  <si>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</si>
  <si>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</si>
  <si>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</si>
  <si>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</si>
  <si>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</si>
  <si>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</si>
  <si>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</si>
  <si>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</si>
  <si>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</si>
  <si>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</si>
  <si>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</si>
  <si>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</si>
  <si>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</si>
  <si>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</si>
  <si>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</si>
  <si>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</si>
  <si>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</si>
  <si>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</si>
  <si>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</si>
  <si>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</si>
  <si>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</si>
  <si>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</si>
  <si>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</si>
  <si>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</si>
  <si>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</si>
  <si>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</si>
  <si>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</si>
  <si>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</si>
  <si>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</si>
  <si>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</si>
  <si>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</si>
  <si>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</si>
  <si>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</si>
  <si>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</si>
  <si>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</si>
  <si>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</si>
  <si>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</si>
  <si>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</si>
  <si>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</si>
  <si>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</si>
  <si>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</si>
  <si>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</si>
  <si>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</si>
  <si>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</si>
  <si>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</si>
  <si>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</si>
  <si>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</si>
  <si>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</si>
  <si>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</si>
  <si>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</si>
  <si>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</si>
  <si>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</si>
  <si>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</si>
  <si>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</si>
  <si>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</si>
  <si>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</si>
  <si>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</si>
  <si>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</si>
  <si>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</si>
  <si>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</si>
  <si>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</si>
  <si>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</si>
  <si>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</si>
  <si>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</si>
  <si>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</si>
  <si>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</si>
  <si>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</si>
  <si>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</si>
  <si>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</si>
  <si>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</si>
  <si>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</si>
  <si>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</si>
  <si>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</si>
  <si>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</si>
  <si>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</si>
  <si>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</si>
  <si>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</si>
  <si>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</si>
  <si>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</si>
  <si>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</si>
  <si>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</si>
  <si>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</si>
  <si>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</si>
  <si>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</si>
  <si>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</si>
  <si>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</si>
  <si>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</si>
  <si>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</si>
  <si>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</si>
  <si>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</si>
  <si>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</si>
  <si>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</si>
  <si>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</si>
  <si>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</si>
  <si>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</si>
  <si>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</si>
  <si>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</si>
  <si>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</si>
  <si>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</si>
  <si>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</si>
  <si>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</si>
  <si>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</si>
  <si>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</si>
  <si>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</si>
  <si>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</si>
  <si>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</si>
  <si>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</si>
  <si>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</si>
  <si>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</si>
  <si>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</si>
  <si>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</si>
  <si>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</si>
  <si>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</si>
  <si>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</si>
  <si>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</si>
  <si>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</si>
  <si>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</si>
  <si>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</si>
  <si>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</si>
  <si>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</si>
  <si>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</si>
  <si>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</si>
  <si>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</si>
  <si>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</si>
  <si>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</si>
  <si>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</si>
  <si>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</si>
  <si>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</si>
  <si>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</si>
  <si>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</si>
  <si>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</si>
  <si>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</si>
  <si>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</si>
  <si>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</si>
  <si>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</si>
  <si>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</si>
  <si>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</si>
  <si>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</si>
  <si>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</si>
  <si>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</si>
  <si>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</si>
  <si>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</si>
  <si>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</si>
  <si>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</si>
  <si>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</si>
  <si>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</si>
  <si>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</si>
  <si>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</si>
  <si>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</si>
  <si>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</si>
  <si>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</si>
  <si>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</si>
  <si>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</si>
  <si>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</si>
  <si>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</si>
  <si>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</si>
  <si>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</si>
  <si>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</si>
  <si>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</si>
  <si>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</si>
  <si>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</si>
  <si>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</si>
  <si>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</si>
  <si>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</si>
  <si>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</si>
  <si>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</si>
  <si>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</si>
  <si>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</si>
  <si>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</si>
  <si>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</si>
  <si>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</si>
  <si>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</si>
  <si>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</si>
  <si>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</si>
  <si>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</si>
  <si>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</si>
  <si>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</si>
  <si>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</si>
  <si>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</si>
  <si>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</si>
  <si>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</si>
  <si>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</si>
  <si>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</si>
  <si>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</si>
  <si>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</si>
  <si>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</si>
  <si>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</si>
  <si>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</si>
  <si>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</si>
  <si>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</si>
  <si>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</si>
  <si>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</si>
  <si>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</si>
  <si>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</si>
  <si>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</si>
  <si>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</si>
  <si>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</si>
  <si>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</si>
  <si>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</si>
  <si>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</si>
  <si>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</si>
  <si>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</si>
  <si>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</si>
  <si>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</si>
  <si>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</si>
  <si>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</si>
  <si>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</si>
  <si>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</si>
  <si>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</si>
  <si>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</si>
  <si>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</si>
  <si>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</si>
  <si>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</si>
  <si>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</si>
  <si>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</si>
  <si>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</si>
  <si>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</si>
  <si>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</si>
  <si>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</si>
  <si>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</si>
  <si>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</si>
  <si>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</si>
  <si>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</si>
  <si>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</si>
  <si>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</si>
  <si>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</si>
  <si>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</si>
  <si>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</si>
  <si>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</si>
  <si>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</si>
  <si>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</si>
  <si>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</si>
  <si>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</si>
  <si>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</si>
  <si>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</si>
  <si>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</si>
  <si>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</si>
  <si>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</si>
  <si>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</si>
  <si>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</si>
  <si>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</si>
  <si>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</si>
  <si>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</si>
  <si>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</si>
  <si>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</si>
  <si>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</si>
  <si>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</si>
  <si>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</si>
  <si>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</si>
  <si>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</si>
  <si>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</si>
  <si>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</si>
  <si>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</si>
  <si>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</si>
  <si>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</si>
  <si>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</si>
  <si>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</si>
  <si>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</si>
  <si>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</si>
  <si>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</si>
  <si>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</si>
  <si>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</si>
  <si>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</si>
  <si>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</si>
  <si>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</si>
  <si>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</si>
  <si>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</si>
  <si>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</si>
  <si>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</si>
  <si>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</si>
  <si>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</si>
  <si>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</si>
  <si>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</si>
  <si>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</si>
  <si>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</si>
  <si>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</si>
  <si>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</si>
  <si>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</si>
  <si>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</si>
  <si>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</si>
  <si>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</si>
  <si>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</si>
  <si>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</si>
  <si>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</si>
  <si>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</si>
  <si>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</si>
  <si>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</si>
  <si>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</si>
  <si>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</si>
  <si>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</si>
  <si>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</si>
  <si>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</si>
  <si>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</si>
  <si>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</si>
  <si>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</si>
  <si>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</si>
  <si>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</si>
  <si>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</si>
  <si>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</si>
  <si>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</si>
  <si>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</si>
  <si>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</si>
  <si>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</si>
  <si>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</si>
  <si>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</si>
  <si>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</si>
  <si>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</si>
  <si>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</si>
  <si>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</si>
  <si>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</si>
  <si>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</si>
  <si>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</si>
  <si>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</si>
  <si>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</si>
  <si>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</si>
  <si>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</si>
  <si>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</si>
  <si>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</si>
  <si>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</si>
  <si>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</si>
  <si>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</si>
  <si>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</si>
  <si>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</si>
  <si>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</si>
  <si>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</si>
  <si>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</si>
  <si>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</si>
  <si>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</si>
  <si>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</si>
  <si>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</si>
  <si>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</si>
  <si>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</si>
  <si>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</si>
  <si>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</si>
  <si>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</si>
  <si>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</si>
  <si>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</si>
  <si>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</si>
  <si>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</si>
  <si>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</si>
  <si>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</si>
  <si>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</si>
  <si>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</si>
  <si>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</si>
  <si>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</si>
  <si>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</si>
  <si>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</si>
  <si>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</si>
  <si>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</si>
  <si>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</si>
  <si>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</si>
  <si>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</si>
  <si>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</si>
  <si>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</si>
  <si>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</si>
  <si>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</si>
  <si>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</si>
  <si>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</si>
  <si>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</si>
  <si>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</si>
  <si>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</si>
  <si>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</si>
  <si>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</si>
  <si>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</si>
  <si>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</si>
  <si>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</si>
  <si>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</si>
  <si>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</si>
  <si>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</si>
  <si>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</si>
  <si>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</si>
  <si>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</si>
  <si>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</si>
  <si>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</si>
  <si>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</si>
  <si>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</si>
  <si>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</si>
  <si>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</si>
  <si>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</si>
  <si>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</si>
  <si>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</si>
  <si>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</si>
  <si>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</si>
  <si>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</si>
  <si>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</si>
  <si>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</si>
  <si>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</si>
  <si>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</si>
  <si>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</si>
  <si>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</si>
  <si>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</si>
  <si>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</si>
  <si>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</si>
  <si>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</si>
  <si>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</si>
  <si>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</si>
  <si>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</si>
  <si>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</si>
  <si>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</si>
  <si>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</si>
  <si>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</si>
  <si>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</si>
  <si>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</si>
  <si>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</si>
  <si>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</si>
  <si>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</si>
  <si>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</si>
  <si>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</si>
  <si>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</si>
  <si>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</si>
  <si>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</si>
  <si>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</si>
  <si>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</si>
  <si>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</si>
  <si>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</si>
  <si>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</si>
  <si>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</si>
  <si>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</si>
  <si>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</si>
  <si>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</si>
  <si>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</si>
  <si>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</si>
  <si>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</si>
  <si>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</si>
  <si>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</si>
  <si>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</si>
  <si>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</si>
  <si>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</si>
  <si>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</si>
  <si>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</si>
  <si>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</si>
  <si>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</si>
  <si>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</si>
  <si>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</si>
  <si>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</si>
  <si>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</si>
  <si>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</si>
  <si>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</si>
  <si>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</si>
  <si>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</si>
  <si>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</si>
  <si>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</si>
  <si>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</si>
  <si>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</si>
  <si>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</si>
  <si>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</si>
  <si>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</si>
  <si>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</si>
  <si>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</si>
  <si>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</si>
  <si>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</si>
  <si>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</si>
  <si>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</si>
  <si>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</si>
  <si>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</si>
  <si>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</si>
  <si>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</si>
  <si>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</si>
  <si>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</si>
  <si>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</si>
  <si>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</si>
  <si>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</si>
  <si>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</si>
  <si>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</si>
  <si>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</si>
  <si>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</si>
  <si>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</si>
  <si>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</si>
  <si>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</si>
  <si>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</si>
  <si>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</si>
  <si>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</si>
  <si>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</si>
  <si>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</si>
  <si>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</si>
  <si>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</si>
  <si>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</si>
  <si>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</si>
  <si>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</si>
  <si>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</si>
  <si>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</si>
  <si>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</si>
  <si>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</si>
  <si>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</si>
  <si>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</si>
  <si>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</si>
  <si>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</si>
  <si>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</si>
  <si>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</si>
  <si>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</si>
  <si>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</si>
  <si>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</si>
  <si>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</si>
  <si>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</si>
  <si>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</si>
  <si>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</si>
  <si>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</si>
  <si>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</si>
  <si>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</si>
  <si>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</si>
  <si>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</si>
  <si>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</si>
  <si>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</si>
  <si>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</si>
  <si>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</si>
  <si>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</si>
  <si>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</si>
  <si>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</si>
  <si>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</si>
  <si>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</si>
  <si>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</si>
  <si>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</si>
  <si>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</si>
  <si>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</si>
  <si>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</si>
  <si>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</si>
  <si>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</si>
  <si>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</si>
  <si>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</si>
  <si>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</si>
  <si>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</si>
  <si>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</si>
  <si>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</si>
  <si>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</si>
  <si>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</si>
  <si>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</si>
  <si>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</si>
  <si>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</si>
  <si>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</si>
  <si>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</si>
  <si>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</si>
  <si>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</si>
  <si>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</si>
  <si>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</si>
  <si>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</si>
  <si>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</si>
  <si>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</si>
  <si>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</si>
  <si>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</si>
  <si>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</si>
  <si>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</si>
  <si>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</si>
  <si>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</si>
  <si>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</si>
  <si>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</si>
  <si>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</si>
  <si>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</si>
  <si>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</si>
  <si>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</si>
  <si>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</si>
  <si>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</si>
  <si>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</si>
  <si>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</si>
  <si>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</si>
  <si>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</si>
  <si>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</si>
  <si>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</si>
  <si>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</si>
  <si>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</si>
  <si>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</si>
  <si>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</si>
  <si>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</si>
  <si>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</si>
  <si>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</si>
  <si>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</si>
  <si>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</si>
  <si>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</si>
  <si>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</si>
  <si>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</si>
  <si>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</si>
  <si>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</si>
  <si>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</si>
  <si>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</si>
  <si>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</si>
  <si>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</si>
  <si>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</si>
  <si>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</si>
  <si>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</si>
  <si>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</si>
  <si>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</si>
  <si>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</si>
  <si>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</si>
  <si>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</si>
  <si>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</si>
  <si>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</si>
  <si>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</si>
  <si>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</si>
  <si>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</si>
  <si>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</si>
  <si>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</si>
  <si>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</si>
  <si>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</si>
  <si>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</si>
  <si>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</si>
  <si>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</si>
  <si>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</si>
  <si>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</si>
  <si>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</si>
  <si>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</si>
  <si>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</si>
  <si>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</si>
  <si>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</si>
  <si>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</si>
  <si>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</si>
  <si>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</si>
  <si>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</si>
  <si>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</si>
  <si>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</si>
  <si>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</si>
  <si>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</si>
  <si>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</si>
  <si>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</si>
  <si>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</si>
  <si>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</si>
  <si>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</si>
  <si>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</si>
  <si>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</si>
  <si>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</si>
  <si>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</si>
  <si>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</si>
  <si>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</si>
  <si>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</si>
  <si>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</si>
  <si>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</si>
  <si>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</si>
  <si>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</si>
  <si>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</si>
  <si>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</si>
  <si>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</si>
  <si>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</si>
  <si>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</si>
  <si>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</si>
  <si>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</si>
  <si>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</si>
  <si>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</si>
  <si>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</si>
  <si>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</si>
  <si>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</si>
  <si>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</si>
  <si>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</si>
  <si>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</si>
  <si>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</si>
  <si>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</si>
  <si>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</si>
  <si>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</si>
  <si>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</si>
  <si>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</si>
  <si>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</si>
  <si>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</si>
  <si>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</si>
  <si>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</si>
  <si>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</si>
  <si>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</si>
  <si>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</si>
  <si>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</si>
  <si>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</si>
  <si>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</si>
  <si>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</si>
  <si>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</si>
  <si>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</si>
  <si>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</si>
  <si>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</si>
  <si>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</si>
  <si>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</si>
  <si>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</si>
  <si>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</si>
  <si>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</si>
  <si>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</si>
  <si>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</si>
  <si>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</si>
  <si>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</si>
  <si>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</si>
  <si>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</si>
  <si>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</si>
  <si>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</si>
  <si>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</si>
  <si>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</si>
  <si>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</si>
  <si>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</si>
  <si>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</si>
  <si>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</si>
  <si>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</si>
  <si>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</si>
  <si>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</si>
  <si>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</si>
  <si>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</si>
  <si>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</si>
  <si>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</si>
  <si>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</si>
  <si>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</si>
  <si>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</si>
  <si>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</si>
  <si>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</si>
  <si>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</si>
  <si>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</si>
  <si>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</si>
  <si>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</si>
  <si>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</si>
  <si>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</si>
  <si>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</si>
  <si>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</si>
  <si>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</si>
  <si>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</si>
  <si>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</si>
  <si>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</si>
  <si>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</si>
  <si>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</si>
  <si>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</si>
  <si>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</si>
  <si>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</si>
  <si>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</si>
  <si>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</si>
  <si>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</si>
  <si>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</si>
  <si>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</si>
  <si>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</si>
  <si>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</si>
  <si>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</si>
  <si>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</si>
  <si>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</si>
  <si>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</si>
  <si>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</si>
  <si>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</si>
  <si>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</si>
  <si>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</si>
  <si>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</si>
  <si>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</si>
  <si>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</si>
  <si>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</si>
  <si>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</si>
  <si>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</si>
  <si>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</si>
  <si>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</si>
  <si>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</si>
  <si>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</si>
  <si>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</si>
  <si>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</si>
  <si>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</si>
  <si>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</si>
  <si>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</si>
  <si>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</si>
  <si>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</si>
  <si>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</si>
  <si>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</si>
  <si>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</si>
  <si>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</si>
  <si>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</si>
  <si>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</si>
  <si>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</si>
  <si>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</si>
  <si>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</si>
  <si>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</si>
  <si>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</si>
  <si>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</si>
  <si>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</si>
  <si>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</si>
  <si>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</si>
  <si>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</si>
  <si>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</si>
  <si>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</si>
  <si>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</si>
  <si>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</si>
  <si>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</si>
  <si>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</si>
  <si>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</si>
  <si>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</si>
  <si>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</si>
  <si>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</si>
  <si>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</si>
  <si>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</si>
  <si>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</si>
  <si>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</si>
  <si>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</si>
  <si>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</si>
  <si>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</si>
  <si>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</si>
  <si>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</si>
  <si>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</si>
  <si>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</si>
  <si>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</si>
  <si>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</si>
  <si>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</si>
  <si>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</si>
  <si>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</si>
  <si>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</si>
  <si>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</si>
  <si>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</si>
  <si>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</si>
  <si>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</si>
  <si>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</si>
  <si>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</si>
  <si>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</si>
  <si>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</si>
  <si>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</si>
  <si>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</si>
  <si>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</si>
  <si>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</si>
  <si>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</si>
  <si>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</si>
  <si>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</si>
  <si>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</si>
  <si>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</si>
  <si>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</si>
  <si>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</si>
  <si>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</si>
  <si>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</si>
  <si>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</si>
  <si>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</si>
  <si>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</si>
  <si>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</si>
  <si>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</si>
  <si>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</si>
  <si>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</si>
  <si>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</si>
  <si>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</si>
  <si>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</si>
  <si>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</si>
  <si>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</si>
  <si>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</si>
  <si>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</si>
  <si>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</si>
  <si>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</si>
  <si>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</si>
  <si>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</si>
  <si>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</si>
  <si>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</si>
  <si>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</si>
  <si>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</si>
  <si>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</si>
  <si>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</si>
  <si>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</si>
  <si>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</si>
  <si>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</si>
  <si>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</si>
  <si>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</si>
  <si>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</si>
  <si>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</si>
  <si>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</si>
  <si>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</si>
  <si>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</si>
  <si>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</si>
  <si>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</si>
  <si>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</si>
  <si>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</si>
  <si>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</si>
  <si>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</si>
  <si>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</si>
  <si>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</si>
  <si>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</si>
  <si>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</si>
  <si>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</si>
  <si>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</si>
  <si>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</si>
  <si>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</si>
  <si>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</si>
  <si>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</si>
  <si>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</si>
  <si>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</si>
  <si>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</si>
  <si>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</si>
  <si>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</si>
  <si>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</si>
  <si>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</si>
  <si>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</si>
  <si>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</si>
  <si>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</si>
  <si>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</si>
  <si>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</si>
  <si>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</si>
  <si>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</si>
  <si>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</si>
  <si>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</si>
  <si>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</si>
  <si>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</si>
  <si>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</si>
  <si>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</si>
  <si>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</si>
  <si>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</si>
  <si>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</si>
  <si>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</si>
  <si>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</si>
  <si>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</si>
  <si>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</si>
  <si>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</si>
  <si>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</si>
  <si>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</si>
  <si>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</si>
  <si>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</si>
  <si>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</si>
  <si>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</si>
  <si>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</si>
  <si>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</si>
  <si>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</si>
  <si>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</si>
  <si>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</si>
  <si>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</si>
  <si>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</si>
  <si>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</si>
  <si>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</si>
  <si>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</si>
  <si>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</si>
  <si>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</si>
  <si>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</si>
  <si>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</si>
  <si>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</si>
  <si>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</si>
  <si>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</si>
  <si>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</si>
  <si>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</si>
  <si>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</si>
  <si>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</si>
  <si>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</si>
  <si>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</si>
  <si>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</si>
  <si>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</si>
  <si>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</si>
  <si>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</si>
  <si>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</si>
  <si>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</si>
  <si>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</si>
  <si>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</si>
  <si>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</si>
  <si>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</si>
  <si>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</si>
  <si>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</si>
  <si>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</si>
  <si>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</si>
  <si>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</si>
  <si>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</si>
  <si>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</si>
  <si>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</si>
  <si>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</si>
  <si>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</si>
  <si>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</si>
  <si>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</si>
  <si>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</si>
  <si>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</si>
  <si>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</si>
  <si>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</si>
  <si>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</si>
  <si>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</si>
  <si>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</si>
  <si>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</si>
  <si>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</si>
  <si>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</si>
  <si>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</si>
  <si>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</si>
  <si>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</si>
  <si>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</si>
  <si>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</si>
  <si>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</si>
  <si>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</si>
  <si>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</si>
  <si>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</si>
  <si>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</si>
  <si>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</si>
  <si>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</si>
  <si>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</si>
  <si>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</si>
  <si>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</si>
  <si>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</si>
  <si>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</si>
  <si>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</si>
  <si>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</si>
  <si>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</si>
  <si>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</si>
  <si>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</si>
  <si>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</si>
  <si>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</si>
  <si>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</si>
  <si>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</si>
  <si>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</si>
  <si>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</si>
  <si>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</si>
  <si>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</si>
  <si>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</si>
  <si>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</si>
  <si>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</si>
  <si>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</si>
  <si>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</si>
  <si>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</si>
  <si>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</si>
  <si>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</si>
  <si>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</si>
  <si>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</si>
  <si>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</si>
  <si>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</si>
  <si>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</si>
  <si>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</si>
  <si>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</si>
  <si>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</si>
  <si>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</si>
  <si>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</si>
  <si>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</si>
  <si>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</si>
  <si>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</si>
  <si>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</si>
  <si>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</si>
  <si>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</si>
  <si>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</si>
  <si>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</si>
  <si>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</si>
  <si>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</si>
  <si>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</si>
  <si>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</si>
  <si>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</si>
  <si>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</si>
  <si>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</si>
  <si>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</si>
  <si>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</si>
  <si>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</si>
  <si>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</si>
  <si>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</si>
  <si>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</si>
  <si>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</si>
  <si>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</si>
  <si>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</si>
  <si>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</si>
  <si>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</si>
  <si>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</si>
  <si>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</si>
  <si>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</si>
  <si>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</si>
  <si>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</si>
  <si>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</si>
  <si>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</si>
  <si>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</si>
  <si>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</si>
  <si>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</si>
  <si>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</si>
  <si>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</si>
  <si>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</si>
  <si>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</si>
  <si>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</si>
  <si>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</si>
  <si>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</si>
  <si>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</si>
  <si>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</si>
  <si>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</si>
  <si>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</si>
  <si>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</si>
  <si>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</si>
  <si>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</si>
  <si>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</si>
  <si>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</si>
  <si>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</si>
  <si>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</si>
  <si>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</si>
  <si>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</si>
  <si>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</si>
  <si>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</si>
  <si>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</si>
  <si>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</si>
  <si>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</si>
  <si>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</si>
  <si>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</si>
  <si>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</si>
  <si>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</si>
  <si>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</si>
  <si>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</si>
  <si>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</si>
  <si>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</si>
  <si>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</si>
  <si>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</si>
  <si>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</si>
  <si>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</si>
  <si>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</si>
  <si>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</si>
  <si>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</si>
  <si>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</si>
  <si>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</si>
  <si>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</si>
  <si>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</si>
  <si>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</si>
  <si>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</si>
  <si>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</si>
  <si>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</si>
  <si>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</si>
  <si>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</si>
  <si>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</si>
  <si>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</si>
  <si>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</si>
  <si>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</si>
  <si>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</si>
  <si>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</si>
  <si>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</si>
  <si>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</si>
  <si>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</si>
  <si>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</si>
  <si>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</si>
  <si>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</si>
  <si>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</si>
  <si>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</si>
  <si>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</si>
  <si>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</si>
  <si>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</si>
  <si>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</si>
  <si>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</si>
  <si>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</si>
  <si>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</si>
  <si>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</si>
  <si>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</si>
  <si>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</si>
  <si>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</si>
  <si>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</si>
  <si>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</si>
  <si>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</si>
  <si>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</si>
  <si>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</si>
  <si>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</si>
  <si>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</si>
  <si>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</si>
  <si>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</si>
  <si>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</si>
  <si>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</si>
  <si>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</si>
  <si>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</si>
  <si>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</si>
  <si>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</si>
  <si>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</si>
  <si>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</si>
  <si>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</si>
  <si>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</si>
  <si>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</si>
  <si>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</si>
  <si>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</si>
  <si>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</si>
  <si>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</si>
  <si>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</si>
  <si>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</si>
  <si>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</si>
  <si>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</si>
  <si>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</si>
  <si>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</si>
  <si>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</si>
  <si>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</si>
  <si>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</si>
  <si>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</si>
  <si>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</si>
  <si>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</si>
  <si>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</si>
  <si>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</si>
  <si>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</si>
  <si>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</si>
  <si>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</si>
  <si>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</si>
  <si>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</si>
  <si>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</si>
  <si>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</si>
  <si>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</si>
  <si>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</si>
  <si>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</si>
  <si>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</si>
  <si>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</si>
  <si>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</si>
  <si>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</si>
  <si>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</si>
  <si>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</si>
  <si>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</si>
  <si>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</si>
  <si>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</si>
  <si>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</si>
  <si>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</si>
  <si>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</si>
  <si>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</si>
  <si>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</si>
  <si>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</si>
  <si>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</si>
  <si>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</si>
  <si>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</si>
  <si>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</si>
  <si>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</si>
  <si>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</si>
  <si>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</si>
  <si>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</si>
  <si>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</si>
  <si>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</si>
  <si>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</si>
  <si>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</si>
  <si>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</si>
  <si>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</si>
  <si>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</si>
  <si>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</si>
  <si>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</si>
  <si>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</si>
  <si>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</si>
  <si>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</si>
  <si>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</si>
  <si>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</si>
  <si>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</si>
  <si>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</si>
  <si>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</si>
  <si>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</si>
  <si>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</si>
  <si>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</si>
  <si>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</si>
  <si>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</si>
  <si>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</si>
  <si>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</si>
  <si>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</si>
  <si>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</si>
  <si>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</si>
  <si>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</si>
  <si>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</si>
  <si>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</si>
  <si>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</si>
  <si>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</si>
  <si>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</si>
  <si>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</si>
  <si>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</si>
  <si>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</si>
  <si>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</si>
  <si>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</si>
  <si>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</si>
  <si>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</si>
  <si>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</si>
  <si>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</si>
  <si>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</si>
  <si>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</si>
  <si>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</si>
  <si>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</si>
  <si>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</si>
  <si>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</si>
  <si>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</si>
  <si>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</si>
  <si>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</si>
  <si>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</si>
  <si>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</si>
  <si>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</si>
  <si>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</si>
  <si>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</si>
  <si>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</si>
  <si>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</si>
  <si>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</si>
  <si>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</si>
  <si>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</si>
  <si>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</si>
  <si>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</si>
  <si>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</si>
  <si>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</si>
  <si>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</si>
  <si>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</si>
  <si>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</si>
  <si>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</si>
  <si>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</si>
  <si>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</si>
  <si>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</si>
  <si>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</si>
  <si>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</si>
  <si>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</si>
  <si>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</si>
  <si>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</si>
  <si>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</si>
  <si>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</si>
  <si>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</si>
  <si>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</si>
  <si>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</si>
  <si>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</si>
  <si>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</si>
  <si>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</si>
  <si>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</si>
  <si>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</si>
  <si>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</si>
  <si>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</si>
  <si>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</si>
  <si>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</si>
  <si>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</si>
  <si>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</si>
  <si>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</si>
  <si>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</si>
  <si>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</si>
  <si>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</si>
  <si>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</si>
  <si>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</si>
  <si>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</si>
  <si>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</si>
  <si>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</si>
  <si>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</si>
  <si>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</si>
  <si>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</si>
  <si>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</si>
  <si>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</si>
  <si>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</si>
  <si>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</si>
  <si>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</si>
  <si>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</si>
  <si>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</si>
  <si>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</si>
  <si>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</si>
  <si>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</si>
  <si>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</si>
  <si>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</si>
  <si>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</si>
  <si>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</si>
  <si>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</si>
  <si>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</si>
  <si>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</si>
  <si>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</si>
  <si>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</si>
  <si>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</si>
  <si>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</si>
  <si>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</si>
  <si>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</si>
  <si>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</si>
  <si>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</si>
  <si>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</si>
  <si>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</si>
  <si>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</si>
  <si>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</si>
  <si>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</si>
  <si>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</si>
  <si>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</si>
  <si>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</si>
  <si>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</si>
  <si>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</si>
  <si>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</si>
  <si>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</si>
  <si>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</si>
  <si>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</si>
  <si>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</si>
  <si>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</si>
  <si>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</si>
  <si>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</si>
  <si>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</si>
  <si>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</si>
  <si>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</si>
  <si>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</si>
  <si>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</si>
  <si>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</si>
  <si>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</si>
  <si>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</si>
  <si>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</si>
  <si>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</si>
  <si>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</si>
  <si>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</si>
  <si>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</si>
  <si>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</si>
  <si>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</si>
  <si>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</si>
  <si>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</si>
  <si>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</si>
  <si>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</si>
  <si>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</si>
  <si>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</si>
  <si>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</si>
  <si>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</si>
  <si>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</si>
  <si>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</si>
  <si>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</si>
  <si>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</si>
  <si>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</si>
  <si>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</si>
  <si>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</si>
  <si>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</si>
  <si>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</si>
  <si>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</si>
  <si>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</si>
  <si>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</si>
  <si>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</si>
  <si>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</si>
  <si>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</si>
  <si>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</si>
  <si>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</si>
  <si>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</si>
  <si>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</si>
  <si>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</si>
  <si>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</si>
  <si>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</si>
  <si>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</si>
  <si>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</si>
  <si>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</si>
  <si>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</si>
  <si>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</si>
  <si>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</si>
  <si>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</si>
  <si>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</si>
  <si>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</si>
  <si>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</si>
  <si>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</si>
  <si>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</si>
  <si>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</si>
  <si>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</si>
  <si>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</si>
  <si>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</si>
  <si>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</si>
  <si>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</si>
  <si>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</si>
  <si>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</si>
  <si>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</si>
  <si>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</si>
  <si>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</si>
  <si>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</si>
  <si>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</si>
  <si>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</si>
  <si>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</si>
  <si>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</si>
  <si>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</si>
  <si>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</si>
  <si>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</si>
  <si>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</si>
  <si>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</si>
  <si>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</si>
  <si>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</si>
  <si>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</si>
  <si>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</si>
  <si>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</si>
  <si>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</si>
  <si>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</si>
  <si>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</si>
  <si>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</si>
  <si>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</si>
  <si>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</si>
  <si>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</si>
  <si>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</si>
  <si>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</si>
  <si>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</si>
  <si>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</si>
  <si>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</si>
  <si>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</si>
  <si>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</si>
  <si>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</si>
  <si>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</si>
  <si>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</si>
  <si>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</si>
  <si>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</si>
  <si>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</si>
  <si>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</si>
  <si>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</si>
  <si>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</si>
  <si>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</si>
  <si>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</si>
  <si>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</si>
  <si>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</si>
  <si>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</si>
  <si>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</si>
  <si>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</si>
  <si>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</si>
  <si>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</si>
  <si>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</si>
  <si>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</si>
  <si>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</si>
  <si>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</si>
  <si>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</si>
  <si>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</si>
  <si>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</si>
  <si>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</si>
  <si>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</si>
  <si>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</si>
  <si>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</si>
  <si>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</si>
  <si>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</si>
  <si>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</si>
  <si>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</si>
  <si>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</si>
  <si>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</si>
  <si>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</si>
  <si>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</si>
  <si>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</si>
  <si>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</si>
  <si>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</si>
  <si>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</si>
  <si>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</si>
  <si>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</si>
  <si>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</si>
  <si>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</si>
  <si>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</si>
  <si>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</si>
  <si>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</si>
  <si>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</si>
  <si>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</si>
  <si>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</si>
  <si>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</si>
  <si>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</si>
  <si>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</si>
  <si>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</si>
  <si>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</si>
  <si>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</si>
  <si>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</si>
  <si>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</si>
  <si>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</si>
  <si>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</si>
  <si>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</si>
  <si>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</si>
  <si>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</si>
  <si>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</si>
  <si>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</si>
  <si>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</si>
  <si>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</si>
  <si>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</si>
  <si>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</si>
  <si>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</si>
  <si>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</si>
  <si>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</si>
  <si>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</si>
  <si>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</si>
  <si>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</si>
  <si>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</si>
  <si>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</si>
  <si>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</si>
  <si>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</si>
  <si>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</si>
  <si>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</si>
  <si>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</si>
  <si>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</si>
  <si>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</si>
  <si>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</si>
  <si>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</si>
  <si>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</si>
  <si>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</si>
  <si>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</si>
  <si>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</si>
  <si>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</si>
  <si>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</si>
  <si>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</si>
  <si>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</si>
  <si>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</si>
  <si>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</si>
  <si>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</si>
  <si>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</si>
  <si>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</si>
  <si>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</si>
  <si>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</si>
  <si>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</si>
  <si>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</si>
  <si>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</si>
  <si>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</si>
  <si>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</si>
  <si>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</si>
  <si>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</si>
  <si>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</si>
  <si>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</si>
  <si>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</si>
  <si>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</si>
  <si>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</si>
  <si>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</si>
  <si>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</si>
  <si>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</si>
  <si>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</si>
  <si>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</si>
  <si>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</si>
  <si>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</si>
  <si>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</si>
  <si>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</si>
  <si>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</si>
  <si>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</si>
  <si>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</si>
  <si>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</si>
  <si>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</si>
  <si>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</si>
  <si>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</si>
  <si>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</si>
  <si>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</si>
  <si>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</si>
  <si>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</si>
  <si>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</si>
  <si>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</si>
  <si>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</si>
  <si>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</si>
  <si>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</si>
  <si>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</si>
  <si>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</si>
  <si>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</si>
  <si>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</si>
  <si>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</si>
  <si>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</si>
  <si>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</si>
  <si>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</si>
  <si>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</si>
  <si>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</si>
  <si>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</si>
  <si>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</si>
  <si>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</si>
  <si>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</si>
  <si>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</si>
  <si>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</si>
  <si>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</si>
  <si>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</si>
  <si>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</si>
  <si>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</si>
  <si>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</si>
  <si>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</si>
  <si>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</si>
  <si>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</si>
  <si>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</si>
  <si>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</si>
  <si>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</si>
  <si>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</si>
  <si>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</si>
  <si>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</si>
  <si>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</si>
  <si>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</si>
  <si>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</si>
  <si>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</si>
  <si>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</si>
  <si>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</si>
  <si>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</si>
  <si>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</si>
  <si>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</si>
  <si>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</si>
  <si>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</si>
  <si>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</si>
  <si>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</si>
  <si>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</si>
  <si>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</si>
  <si>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</si>
  <si>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</si>
  <si>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</si>
  <si>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</si>
  <si>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</si>
  <si>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</si>
  <si>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</si>
  <si>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</si>
  <si>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</si>
  <si>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</si>
  <si>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</si>
  <si>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</si>
  <si>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</si>
  <si>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</si>
  <si>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</si>
  <si>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</si>
  <si>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</si>
  <si>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</si>
  <si>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</si>
  <si>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</si>
  <si>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</si>
  <si>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</si>
  <si>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</si>
  <si>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</si>
  <si>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</si>
  <si>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</si>
  <si>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</si>
  <si>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</si>
  <si>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</si>
  <si>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</si>
  <si>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</si>
  <si>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</si>
  <si>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</si>
  <si>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</si>
  <si>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</si>
  <si>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</si>
  <si>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</si>
  <si>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</si>
  <si>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</si>
  <si>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</si>
  <si>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</si>
  <si>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</si>
  <si>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</si>
  <si>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</si>
  <si>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</si>
  <si>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</si>
  <si>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</si>
  <si>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</si>
  <si>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</si>
  <si>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</si>
  <si>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</si>
  <si>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</si>
  <si>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</si>
  <si>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</si>
  <si>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</si>
  <si>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</si>
  <si>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</si>
  <si>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</si>
  <si>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</si>
  <si>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</si>
  <si>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</si>
  <si>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</si>
  <si>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</si>
  <si>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</si>
  <si>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</si>
  <si>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</si>
  <si>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</si>
  <si>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</si>
  <si>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</si>
  <si>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</si>
  <si>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</si>
  <si>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</si>
  <si>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</si>
  <si>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</si>
  <si>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</si>
  <si>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</si>
  <si>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</si>
  <si>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</si>
  <si>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</si>
  <si>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</si>
  <si>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</si>
  <si>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</si>
  <si>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</si>
  <si>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</si>
  <si>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</si>
  <si>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</si>
  <si>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</si>
  <si>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</si>
  <si>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</si>
  <si>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</si>
  <si>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</si>
  <si>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</si>
  <si>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</si>
  <si>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</si>
  <si>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</si>
  <si>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</si>
  <si>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</si>
  <si>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</si>
  <si>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</si>
  <si>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</si>
  <si>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</si>
  <si>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</si>
  <si>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</si>
  <si>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</si>
  <si>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</si>
  <si>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</si>
  <si>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</si>
  <si>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</si>
  <si>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</si>
  <si>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</si>
  <si>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</si>
  <si>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</si>
  <si>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</si>
  <si>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</si>
  <si>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</si>
  <si>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</si>
  <si>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</si>
  <si>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</si>
  <si>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</si>
  <si>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</si>
  <si>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</si>
  <si>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</si>
  <si>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</si>
  <si>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</si>
  <si>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</si>
  <si>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</si>
  <si>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</si>
  <si>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</si>
  <si>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</si>
  <si>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</si>
  <si>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</si>
  <si>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</si>
  <si>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</si>
  <si>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</si>
  <si>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</si>
  <si>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</si>
  <si>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</si>
  <si>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</si>
  <si>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</si>
  <si>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</si>
  <si>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</si>
  <si>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</si>
  <si>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</si>
  <si>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</si>
  <si>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</si>
  <si>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</si>
  <si>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</si>
  <si>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</si>
  <si>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</si>
  <si>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</si>
  <si>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</si>
  <si>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</si>
  <si>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</si>
  <si>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</si>
  <si>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</si>
  <si>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</si>
  <si>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</si>
  <si>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</si>
  <si>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</si>
  <si>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</si>
  <si>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</si>
  <si>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</si>
  <si>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</si>
  <si>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</si>
  <si>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</si>
  <si>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</si>
  <si>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</si>
  <si>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</si>
  <si>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</si>
  <si>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</si>
  <si>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</si>
  <si>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</si>
  <si>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</si>
  <si>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</si>
  <si>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</si>
  <si>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</si>
  <si>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</si>
  <si>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</si>
  <si>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</si>
  <si>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</si>
  <si>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</si>
  <si>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</si>
  <si>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</si>
  <si>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</si>
  <si>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</si>
  <si>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</si>
  <si>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</si>
  <si>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</si>
  <si>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</si>
  <si>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</si>
  <si>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</si>
  <si>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</si>
  <si>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</si>
  <si>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</si>
  <si>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</si>
  <si>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</si>
  <si>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</si>
  <si>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</si>
  <si>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</si>
  <si>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</si>
  <si>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</si>
  <si>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</si>
  <si>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</si>
  <si>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</si>
  <si>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</si>
  <si>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</si>
  <si>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</si>
  <si>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</si>
  <si>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</si>
  <si>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</si>
  <si>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</si>
  <si>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</si>
  <si>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</si>
  <si>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</si>
  <si>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</si>
  <si>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</si>
  <si>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</si>
  <si>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</si>
  <si>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</si>
  <si>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</si>
  <si>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</si>
  <si>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</si>
  <si>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</si>
  <si>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</si>
  <si>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</si>
  <si>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</si>
  <si>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</si>
  <si>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</si>
  <si>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</si>
  <si>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</si>
  <si>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</si>
  <si>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</si>
  <si>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</si>
  <si>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</si>
  <si>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</si>
  <si>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</si>
  <si>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</si>
  <si>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</si>
  <si>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</si>
  <si>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</si>
  <si>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</si>
  <si>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</si>
  <si>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</si>
  <si>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</si>
  <si>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</si>
  <si>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</si>
  <si>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</si>
  <si>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</si>
  <si>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</si>
  <si>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</si>
  <si>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</si>
  <si>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</si>
  <si>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</si>
  <si>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</si>
  <si>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</si>
  <si>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</si>
  <si>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</si>
  <si>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</si>
  <si>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</si>
  <si>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</si>
  <si>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</si>
  <si>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</si>
  <si>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</si>
  <si>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</si>
  <si>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</si>
  <si>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</si>
  <si>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</si>
  <si>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</si>
  <si>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</si>
  <si>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</si>
  <si>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</si>
  <si>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</si>
  <si>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</si>
  <si>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</si>
  <si>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</si>
  <si>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</si>
  <si>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</si>
  <si>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</si>
  <si>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</si>
  <si>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</si>
  <si>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</si>
  <si>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</si>
  <si>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</si>
  <si>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</si>
  <si>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</si>
  <si>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</si>
  <si>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</si>
  <si>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</si>
  <si>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</si>
  <si>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</si>
  <si>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</si>
  <si>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</si>
  <si>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</si>
  <si>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</si>
  <si>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</si>
  <si>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</si>
  <si>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</si>
  <si>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</si>
  <si>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</si>
  <si>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</si>
  <si>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</si>
  <si>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</si>
  <si>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</si>
  <si>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</si>
  <si>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</si>
  <si>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</si>
  <si>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</si>
  <si>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</si>
  <si>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</si>
  <si>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</si>
  <si>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</si>
  <si>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</si>
  <si>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</si>
  <si>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</si>
  <si>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</si>
  <si>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</si>
  <si>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</si>
  <si>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</si>
  <si>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</si>
  <si>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</si>
  <si>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</si>
  <si>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</si>
  <si>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</si>
  <si>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</si>
  <si>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</si>
  <si>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</si>
  <si>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</si>
  <si>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</si>
  <si>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</si>
  <si>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</si>
  <si>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</si>
  <si>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</si>
  <si>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</si>
  <si>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</si>
  <si>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</si>
  <si>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</si>
  <si>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</si>
  <si>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</si>
  <si>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</si>
  <si>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</si>
  <si>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</si>
  <si>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</si>
  <si>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</si>
  <si>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</si>
  <si>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</si>
  <si>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</si>
  <si>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</si>
  <si>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</si>
  <si>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</si>
  <si>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</si>
  <si>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</si>
  <si>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</si>
  <si>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</si>
  <si>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</si>
  <si>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</si>
  <si>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</si>
  <si>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</si>
  <si>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</si>
  <si>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</si>
  <si>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</si>
  <si>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</si>
  <si>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</si>
  <si>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</si>
  <si>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</si>
  <si>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</si>
  <si>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</si>
  <si>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</si>
  <si>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</si>
  <si>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</si>
  <si>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</si>
  <si>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</si>
  <si>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</si>
  <si>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</si>
  <si>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</si>
  <si>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</si>
  <si>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</si>
  <si>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</si>
  <si>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</si>
  <si>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</si>
  <si>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</si>
  <si>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</si>
  <si>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</si>
  <si>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</si>
  <si>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</si>
  <si>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</si>
  <si>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</si>
  <si>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</si>
  <si>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</si>
  <si>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</si>
  <si>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</si>
  <si>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</si>
  <si>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</si>
  <si>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</si>
  <si>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</si>
  <si>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</si>
  <si>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</si>
  <si>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</si>
  <si>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</si>
  <si>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</si>
  <si>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</si>
  <si>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</si>
  <si>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</si>
  <si>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</si>
  <si>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</si>
  <si>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</si>
  <si>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</si>
  <si>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</si>
  <si>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</si>
  <si>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</si>
  <si>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</si>
  <si>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</si>
  <si>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</si>
  <si>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</si>
  <si>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</si>
  <si>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</si>
  <si>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</si>
  <si>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</si>
  <si>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</si>
  <si>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</si>
  <si>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</si>
  <si>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</si>
  <si>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</si>
  <si>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</si>
  <si>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</si>
  <si>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</si>
  <si>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</si>
  <si>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</si>
  <si>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</si>
  <si>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</si>
  <si>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</si>
  <si>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</si>
  <si>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</si>
  <si>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</si>
  <si>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</si>
  <si>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</si>
  <si>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</si>
  <si>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</si>
  <si>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</si>
  <si>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</si>
  <si>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</si>
  <si>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</si>
  <si>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</si>
  <si>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</si>
  <si>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</si>
  <si>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</si>
  <si>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</si>
  <si>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</si>
  <si>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</si>
  <si>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</si>
  <si>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</si>
  <si>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</si>
  <si>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</si>
  <si>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</si>
  <si>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</si>
  <si>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</si>
  <si>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</si>
  <si>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</si>
  <si>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</si>
  <si>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</si>
  <si>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</si>
  <si>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</si>
  <si>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</si>
  <si>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</si>
  <si>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</si>
  <si>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</si>
  <si>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</si>
  <si>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</si>
  <si>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</si>
  <si>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</si>
  <si>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</si>
  <si>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</si>
  <si>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</si>
  <si>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</si>
  <si>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</si>
  <si>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</si>
  <si>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</si>
  <si>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</si>
  <si>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</si>
  <si>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</si>
  <si>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</si>
  <si>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</si>
  <si>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</si>
  <si>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</si>
  <si>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</si>
  <si>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</si>
  <si>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</si>
  <si>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</si>
  <si>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</si>
  <si>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</si>
  <si>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</si>
  <si>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</si>
  <si>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</si>
  <si>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</si>
  <si>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</si>
  <si>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</si>
  <si>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</si>
  <si>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</si>
  <si>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</si>
  <si>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</si>
  <si>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</si>
  <si>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</si>
  <si>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</si>
  <si>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</si>
  <si>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</si>
  <si>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</si>
  <si>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</si>
  <si>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</si>
  <si>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</si>
  <si>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</si>
  <si>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</si>
  <si>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</si>
  <si>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</si>
  <si>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</si>
  <si>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</si>
  <si>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</si>
  <si>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</si>
  <si>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</si>
  <si>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</si>
  <si>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</si>
  <si>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</si>
  <si>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</si>
  <si>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</si>
  <si>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</si>
  <si>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</si>
  <si>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</si>
  <si>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</si>
  <si>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</si>
  <si>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</si>
  <si>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</si>
  <si>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</si>
  <si>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</si>
  <si>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</si>
  <si>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</si>
  <si>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</si>
  <si>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</si>
  <si>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</si>
  <si>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</si>
  <si>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</si>
  <si>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</si>
  <si>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</si>
  <si>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</si>
  <si>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</si>
  <si>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</si>
  <si>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</si>
  <si>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</si>
  <si>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</si>
  <si>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</si>
  <si>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</si>
  <si>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</si>
  <si>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</si>
  <si>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</si>
  <si>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</si>
  <si>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</si>
  <si>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</si>
  <si>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</si>
  <si>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</si>
  <si>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</si>
  <si>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</si>
  <si>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</si>
  <si>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</si>
  <si>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</si>
  <si>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</si>
  <si>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</si>
  <si>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</si>
  <si>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</si>
  <si>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</si>
  <si>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</si>
  <si>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</si>
  <si>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</si>
  <si>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</si>
  <si>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</si>
  <si>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</si>
  <si>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</si>
  <si>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</si>
  <si>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</si>
  <si>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</si>
  <si>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</si>
  <si>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</si>
  <si>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</si>
  <si>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</si>
  <si>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</si>
  <si>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</si>
  <si>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</si>
  <si>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</si>
  <si>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</si>
  <si>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</si>
  <si>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</si>
  <si>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</si>
  <si>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</si>
  <si>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</si>
  <si>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</si>
  <si>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</si>
  <si>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</si>
  <si>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</si>
  <si>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</si>
  <si>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</si>
  <si>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</si>
  <si>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</si>
  <si>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</si>
  <si>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</si>
  <si>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</si>
  <si>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</si>
  <si>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</si>
  <si>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</si>
  <si>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</si>
  <si>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</si>
  <si>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</si>
  <si>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</si>
  <si>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</si>
  <si>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</si>
  <si>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</si>
  <si>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</si>
  <si>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</si>
  <si>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</si>
  <si>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</si>
  <si>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</si>
  <si>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</si>
  <si>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</si>
  <si>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</si>
  <si>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</si>
  <si>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</si>
  <si>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</si>
  <si>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</si>
  <si>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</si>
  <si>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</si>
  <si>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</si>
  <si>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</si>
  <si>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</si>
  <si>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</si>
  <si>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</si>
  <si>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</si>
  <si>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</si>
  <si>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</si>
  <si>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</si>
  <si>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</si>
  <si>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</si>
  <si>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</si>
  <si>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</si>
  <si>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</si>
  <si>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</si>
  <si>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</si>
  <si>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</si>
  <si>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</si>
  <si>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</si>
  <si>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</si>
  <si>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</si>
  <si>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</si>
  <si>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</si>
  <si>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</si>
  <si>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</si>
  <si>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</si>
  <si>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</si>
  <si>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</si>
  <si>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</si>
  <si>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</si>
  <si>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</si>
  <si>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</si>
  <si>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</si>
  <si>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</si>
  <si>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</si>
  <si>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</si>
  <si>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</si>
  <si>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</si>
  <si>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</si>
  <si>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</si>
  <si>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</si>
  <si>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</si>
  <si>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</si>
  <si>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</si>
  <si>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</si>
  <si>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</si>
  <si>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</si>
  <si>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</si>
  <si>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</si>
  <si>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</si>
  <si>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</si>
  <si>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</si>
  <si>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</si>
  <si>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</si>
  <si>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</si>
  <si>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</si>
  <si>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</si>
  <si>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</si>
  <si>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</si>
  <si>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</si>
  <si>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</si>
  <si>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</si>
  <si>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</si>
  <si>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</si>
  <si>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</si>
  <si>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</si>
  <si>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</si>
  <si>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</si>
  <si>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</si>
  <si>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</si>
  <si>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</si>
  <si>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</si>
  <si>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</si>
  <si>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</si>
  <si>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</si>
  <si>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</si>
  <si>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</si>
  <si>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</si>
  <si>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</si>
  <si>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</si>
  <si>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</si>
  <si>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</si>
  <si>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</si>
  <si>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</si>
  <si>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</si>
  <si>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</si>
  <si>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</si>
  <si>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</si>
  <si>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</si>
  <si>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</si>
  <si>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</si>
  <si>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</si>
  <si>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</si>
  <si>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</si>
  <si>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</si>
  <si>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</si>
  <si>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</si>
  <si>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</si>
  <si>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</si>
  <si>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</si>
  <si>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</si>
  <si>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</si>
  <si>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</si>
  <si>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</si>
  <si>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</si>
  <si>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</si>
  <si>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</si>
  <si>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</si>
  <si>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</si>
  <si>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</si>
  <si>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</si>
  <si>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</si>
  <si>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</si>
  <si>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</si>
  <si>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</si>
  <si>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</si>
  <si>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</si>
  <si>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</si>
  <si>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</si>
  <si>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</si>
  <si>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</si>
  <si>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</si>
  <si>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</si>
  <si>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</si>
  <si>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</si>
  <si>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</si>
  <si>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</si>
  <si>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</si>
  <si>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</si>
  <si>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</si>
  <si>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</si>
  <si>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</si>
  <si>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</si>
  <si>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</si>
  <si>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</si>
  <si>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</si>
  <si>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</si>
  <si>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</si>
  <si>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</si>
  <si>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</si>
  <si>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</si>
  <si>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</si>
  <si>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</si>
  <si>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</si>
  <si>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</si>
  <si>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</si>
  <si>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</si>
  <si>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</si>
  <si>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</si>
  <si>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</si>
  <si>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</si>
  <si>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</si>
  <si>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</si>
  <si>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</si>
  <si>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</si>
  <si>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</si>
  <si>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</si>
  <si>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</si>
  <si>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</si>
  <si>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</si>
  <si>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</si>
  <si>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</si>
  <si>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</si>
  <si>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</si>
  <si>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</si>
  <si>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</si>
  <si>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</si>
  <si>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</si>
  <si>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</si>
  <si>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</si>
  <si>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</si>
  <si>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</si>
  <si>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</si>
  <si>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</si>
  <si>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</si>
  <si>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</si>
  <si>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</si>
  <si>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</si>
  <si>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</si>
  <si>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</si>
  <si>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</si>
  <si>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</si>
  <si>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</si>
  <si>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</si>
  <si>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</si>
  <si>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</si>
  <si>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</si>
  <si>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</si>
  <si>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</si>
  <si>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</si>
  <si>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</si>
  <si>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</si>
  <si>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</si>
  <si>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</si>
  <si>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</si>
  <si>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</si>
  <si>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</si>
  <si>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</si>
  <si>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</si>
  <si>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</si>
  <si>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</si>
  <si>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</si>
  <si>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</si>
  <si>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</si>
  <si>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</si>
  <si>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</si>
  <si>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</si>
  <si>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</si>
  <si>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</si>
  <si>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</si>
  <si>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</si>
  <si>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</si>
  <si>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</si>
  <si>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</si>
  <si>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</si>
  <si>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</si>
  <si>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</si>
  <si>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</si>
  <si>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</si>
  <si>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</si>
  <si>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</si>
  <si>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</si>
  <si>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</si>
  <si>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</si>
  <si>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</si>
  <si>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</si>
  <si>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</si>
  <si>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</si>
  <si>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</si>
  <si>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</si>
  <si>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</si>
  <si>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</si>
  <si>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</si>
  <si>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</si>
  <si>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</si>
  <si>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</si>
  <si>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</si>
  <si>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</si>
  <si>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</si>
  <si>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</si>
  <si>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</si>
  <si>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</si>
  <si>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</si>
  <si>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</si>
  <si>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</si>
  <si>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</si>
  <si>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</si>
  <si>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</si>
  <si>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</si>
  <si>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</si>
  <si>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</si>
  <si>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</si>
  <si>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</si>
  <si>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</si>
  <si>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</si>
  <si>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</si>
  <si>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</si>
  <si>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</si>
  <si>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</si>
  <si>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</si>
  <si>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</si>
  <si>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</si>
  <si>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</si>
  <si>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</si>
  <si>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</si>
  <si>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</si>
  <si>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</si>
  <si>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</si>
  <si>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</si>
  <si>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</si>
  <si>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</si>
  <si>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</si>
  <si>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</si>
  <si>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</si>
  <si>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</si>
  <si>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</si>
  <si>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</si>
  <si>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</si>
  <si>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</si>
  <si>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</si>
  <si>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</si>
  <si>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</si>
  <si>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</si>
  <si>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</si>
  <si>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</si>
  <si>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</si>
  <si>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</si>
  <si>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</si>
  <si>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</si>
  <si>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</si>
  <si>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</si>
  <si>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</si>
  <si>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</si>
  <si>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</si>
  <si>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</si>
  <si>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</si>
  <si>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</si>
  <si>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</si>
  <si>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</si>
  <si>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</si>
  <si>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</si>
  <si>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</si>
  <si>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</si>
  <si>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</si>
  <si>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</si>
  <si>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</si>
  <si>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</si>
  <si>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</si>
  <si>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</si>
  <si>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</si>
  <si>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</si>
  <si>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</si>
  <si>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</si>
  <si>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</si>
  <si>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</si>
  <si>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</si>
  <si>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</si>
  <si>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</si>
  <si>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</si>
  <si>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</si>
  <si>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</si>
  <si>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</si>
  <si>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</si>
  <si>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</si>
  <si>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</si>
  <si>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</si>
  <si>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</si>
  <si>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</si>
  <si>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</si>
  <si>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</si>
  <si>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</si>
  <si>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</si>
  <si>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</si>
  <si>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</si>
  <si>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</si>
  <si>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</si>
  <si>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</si>
  <si>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</si>
  <si>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</si>
  <si>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</si>
  <si>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</si>
  <si>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</si>
  <si>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</si>
  <si>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</si>
  <si>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</si>
  <si>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</si>
  <si>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</si>
  <si>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</si>
  <si>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</si>
  <si>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</si>
  <si>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</si>
  <si>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</si>
  <si>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</si>
  <si>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</si>
  <si>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</si>
  <si>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</si>
  <si>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</si>
  <si>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</si>
  <si>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</si>
  <si>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</si>
  <si>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</si>
  <si>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</si>
  <si>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</si>
  <si>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</si>
  <si>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</si>
  <si>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</si>
  <si>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</si>
  <si>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</si>
  <si>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</si>
  <si>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</si>
  <si>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</si>
  <si>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</si>
  <si>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</si>
  <si>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</si>
  <si>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</si>
  <si>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</si>
  <si>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</si>
  <si>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</si>
  <si>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</si>
  <si>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</si>
  <si>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</si>
  <si>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</si>
  <si>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</si>
  <si>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</si>
  <si>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</si>
  <si>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</si>
  <si>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</si>
  <si>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</si>
  <si>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</si>
  <si>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</si>
  <si>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</si>
  <si>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</si>
  <si>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</si>
  <si>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</si>
  <si>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</si>
  <si>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</si>
  <si>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</si>
  <si>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</si>
  <si>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</si>
  <si>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</si>
  <si>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</si>
  <si>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</si>
  <si>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</si>
  <si>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</si>
  <si>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</si>
  <si>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</si>
  <si>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</si>
  <si>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</si>
  <si>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</si>
  <si>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</si>
  <si>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</si>
  <si>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</si>
  <si>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</si>
  <si>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</si>
  <si>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</si>
  <si>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</si>
  <si>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</si>
  <si>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</si>
  <si>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</si>
  <si>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</si>
  <si>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</si>
  <si>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</si>
  <si>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</si>
  <si>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</si>
  <si>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</si>
  <si>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</si>
  <si>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</si>
  <si>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</si>
  <si>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</si>
  <si>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</si>
  <si>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</si>
  <si>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</si>
  <si>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</si>
  <si>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</si>
  <si>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</si>
  <si>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</si>
  <si>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</si>
  <si>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</si>
  <si>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</si>
  <si>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</si>
  <si>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</si>
  <si>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</si>
  <si>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</si>
  <si>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</si>
  <si>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</si>
  <si>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</si>
  <si>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</si>
  <si>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</si>
  <si>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</si>
  <si>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</si>
  <si>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</si>
  <si>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</si>
  <si>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</si>
  <si>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</si>
  <si>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</si>
  <si>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</si>
  <si>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</si>
  <si>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</si>
  <si>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</si>
  <si>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</si>
  <si>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</si>
  <si>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</si>
  <si>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</si>
  <si>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</si>
  <si>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</si>
  <si>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</si>
  <si>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</si>
  <si>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</si>
  <si>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</si>
  <si>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</si>
  <si>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</si>
  <si>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</si>
  <si>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</si>
  <si>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</si>
  <si>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</si>
  <si>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</si>
  <si>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</si>
  <si>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</si>
  <si>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</si>
  <si>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</si>
  <si>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</si>
  <si>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</si>
  <si>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</si>
  <si>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</si>
  <si>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</si>
  <si>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</si>
  <si>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</si>
  <si>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</si>
  <si>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</si>
  <si>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</si>
  <si>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</si>
  <si>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</si>
  <si>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</si>
  <si>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</si>
  <si>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</si>
  <si>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</si>
  <si>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</si>
  <si>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</si>
  <si>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</si>
  <si>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</si>
  <si>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</si>
  <si>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</si>
  <si>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</si>
  <si>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</si>
  <si>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</si>
  <si>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</si>
  <si>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</si>
  <si>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</si>
  <si>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</si>
  <si>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</si>
  <si>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</si>
  <si>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</si>
  <si>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</si>
  <si>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</si>
  <si>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</si>
  <si>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</si>
  <si>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</si>
  <si>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</si>
  <si>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</si>
  <si>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</si>
  <si>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</si>
  <si>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</si>
  <si>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</si>
  <si>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</si>
  <si>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</si>
  <si>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</si>
  <si>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</si>
  <si>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</si>
  <si>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</si>
  <si>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</si>
  <si>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</si>
  <si>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</si>
  <si>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</si>
  <si>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</si>
  <si>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</si>
  <si>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</si>
  <si>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</si>
  <si>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</si>
  <si>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</si>
  <si>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</si>
  <si>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</si>
  <si>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</si>
  <si>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</si>
  <si>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</si>
  <si>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</si>
  <si>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</si>
  <si>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</si>
  <si>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</si>
  <si>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</si>
  <si>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</si>
  <si>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</si>
  <si>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</si>
  <si>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</si>
  <si>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</si>
  <si>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</si>
  <si>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</si>
  <si>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</si>
  <si>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</si>
  <si>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</si>
  <si>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</si>
  <si>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</si>
  <si>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</si>
  <si>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</si>
  <si>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</si>
  <si>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</si>
  <si>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</si>
  <si>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</si>
  <si>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</si>
  <si>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</si>
  <si>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</si>
  <si>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</si>
  <si>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</si>
  <si>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</si>
  <si>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</si>
  <si>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</si>
  <si>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</si>
  <si>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</si>
  <si>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</si>
  <si>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</si>
  <si>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</si>
  <si>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</si>
  <si>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</si>
  <si>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</si>
  <si>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</si>
  <si>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</si>
  <si>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</si>
  <si>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</si>
  <si>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</si>
  <si>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</si>
  <si>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</si>
  <si>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</si>
  <si>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</si>
  <si>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</si>
  <si>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</si>
  <si>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</si>
  <si>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</si>
  <si>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</si>
  <si>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</si>
  <si>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</si>
  <si>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</si>
  <si>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</si>
  <si>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</si>
  <si>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</si>
  <si>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</si>
  <si>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</si>
  <si>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</si>
  <si>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</si>
  <si>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</si>
  <si>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</si>
  <si>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</si>
  <si>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</si>
  <si>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</si>
  <si>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</si>
  <si>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</si>
  <si>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</si>
  <si>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</si>
  <si>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</si>
  <si>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</si>
  <si>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</si>
  <si>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</si>
  <si>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</si>
  <si>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</si>
  <si>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</si>
  <si>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</si>
  <si>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</si>
  <si>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</si>
  <si>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</si>
  <si>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</si>
  <si>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</si>
  <si>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</si>
  <si>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</si>
  <si>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</si>
  <si>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</si>
  <si>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</si>
  <si>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</si>
  <si>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</si>
  <si>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</si>
  <si>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</si>
  <si>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</si>
  <si>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</si>
  <si>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</si>
  <si>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</si>
  <si>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</si>
  <si>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</si>
  <si>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</si>
  <si>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</si>
  <si>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</si>
  <si>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</si>
  <si>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</si>
  <si>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</si>
  <si>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</si>
  <si>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</si>
  <si>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</si>
  <si>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</si>
  <si>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</si>
  <si>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</si>
  <si>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</si>
  <si>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</si>
  <si>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</si>
  <si>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</si>
  <si>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</si>
  <si>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</si>
  <si>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</si>
  <si>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</si>
  <si>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</si>
  <si>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</si>
  <si>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</si>
  <si>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</si>
  <si>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</si>
  <si>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</si>
  <si>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</si>
  <si>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</si>
  <si>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</si>
  <si>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</si>
  <si>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</si>
  <si>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</si>
  <si>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</si>
  <si>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</si>
  <si>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</si>
  <si>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</si>
  <si>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</si>
  <si>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</si>
  <si>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</si>
  <si>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</si>
  <si>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</si>
  <si>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</si>
  <si>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</si>
  <si>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</si>
  <si>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</si>
  <si>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</si>
  <si>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</si>
  <si>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</si>
  <si>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</si>
  <si>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</si>
  <si>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</si>
  <si>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</si>
  <si>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</si>
  <si>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</si>
  <si>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</si>
  <si>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</si>
  <si>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</si>
  <si>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</si>
  <si>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</si>
  <si>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</si>
  <si>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</si>
  <si>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</si>
  <si>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</si>
  <si>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</si>
  <si>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</si>
  <si>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</si>
  <si>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</si>
  <si>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</si>
  <si>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</si>
  <si>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</si>
  <si>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</si>
  <si>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</si>
  <si>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</si>
  <si>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</si>
  <si>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</si>
  <si>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</si>
  <si>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</si>
  <si>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</si>
  <si>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</si>
  <si>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</si>
  <si>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</si>
  <si>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</si>
  <si>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</si>
  <si>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</si>
  <si>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</si>
  <si>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</si>
  <si>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</si>
  <si>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</si>
  <si>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</si>
  <si>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</si>
  <si>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</si>
  <si>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</si>
  <si>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</si>
  <si>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</si>
  <si>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</si>
  <si>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</si>
  <si>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</si>
  <si>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</si>
  <si>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</si>
  <si>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</si>
  <si>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</si>
  <si>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</si>
  <si>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</si>
  <si>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</si>
  <si>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</si>
  <si>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</si>
  <si>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</si>
  <si>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</si>
  <si>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</si>
  <si>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</si>
  <si>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</si>
  <si>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</si>
  <si>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</si>
  <si>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</si>
  <si>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</si>
  <si>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</si>
  <si>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</si>
  <si>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</si>
  <si>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</si>
  <si>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</si>
  <si>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</si>
  <si>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</si>
  <si>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</si>
  <si>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</si>
  <si>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</si>
  <si>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</si>
  <si>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</si>
  <si>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</si>
  <si>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</si>
  <si>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</si>
  <si>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</si>
  <si>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</si>
  <si>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</si>
  <si>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</si>
  <si>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</si>
  <si>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</si>
  <si>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</si>
  <si>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</si>
  <si>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</si>
  <si>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</si>
  <si>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</si>
  <si>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</si>
  <si>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</si>
  <si>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</si>
  <si>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</si>
  <si>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</si>
  <si>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</si>
  <si>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</si>
  <si>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</si>
  <si>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</si>
  <si>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</si>
  <si>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</si>
  <si>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</si>
  <si>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</si>
  <si>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</si>
  <si>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</si>
  <si>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</si>
  <si>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</si>
  <si>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</si>
  <si>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</si>
  <si>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</si>
  <si>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</si>
  <si>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</si>
  <si>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</si>
  <si>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</si>
  <si>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</si>
  <si>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</si>
  <si>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</si>
  <si>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</si>
  <si>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</si>
  <si>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</si>
  <si>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</si>
  <si>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</si>
  <si>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</si>
  <si>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</si>
  <si>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</si>
  <si>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</si>
  <si>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</si>
  <si>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</si>
  <si>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</si>
  <si>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</si>
  <si>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</si>
  <si>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</si>
  <si>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</si>
  <si>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</si>
  <si>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</si>
  <si>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</si>
  <si>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</si>
  <si>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</si>
  <si>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</si>
  <si>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</si>
  <si>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</si>
  <si>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</si>
  <si>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</si>
  <si>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</si>
  <si>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</si>
  <si>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</si>
  <si>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</si>
  <si>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</si>
  <si>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</si>
  <si>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</si>
  <si>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</si>
  <si>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</si>
  <si>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</si>
  <si>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</si>
  <si>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</si>
  <si>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</si>
  <si>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</si>
  <si>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</si>
  <si>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</si>
  <si>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</si>
  <si>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</si>
  <si>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</si>
  <si>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</si>
  <si>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</si>
  <si>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</si>
  <si>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</si>
  <si>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</si>
  <si>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</si>
  <si>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</si>
  <si>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</si>
  <si>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</si>
  <si>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</si>
  <si>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</si>
  <si>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</si>
  <si>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</si>
  <si>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</si>
  <si>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</si>
  <si>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</si>
  <si>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</si>
  <si>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</si>
  <si>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</si>
  <si>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</si>
  <si>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</si>
  <si>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</si>
  <si>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</si>
  <si>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</si>
  <si>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</si>
  <si>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</si>
  <si>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</si>
  <si>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</si>
  <si>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</si>
  <si>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</si>
  <si>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</si>
  <si>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</si>
  <si>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</si>
  <si>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</si>
  <si>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</si>
  <si>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</si>
  <si>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</si>
  <si>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</si>
  <si>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</si>
  <si>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</si>
  <si>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</si>
  <si>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</si>
  <si>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</si>
  <si>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</si>
  <si>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</si>
  <si>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</si>
  <si>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</si>
  <si>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</si>
  <si>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</si>
  <si>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</si>
  <si>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</si>
  <si>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</si>
  <si>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</si>
  <si>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</si>
  <si>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</si>
  <si>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</si>
  <si>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</si>
  <si>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</si>
  <si>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</si>
  <si>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</si>
  <si>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</si>
  <si>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</si>
  <si>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</si>
  <si>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</si>
  <si>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</si>
  <si>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</si>
  <si>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</si>
  <si>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</si>
  <si>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</si>
  <si>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</si>
  <si>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</si>
  <si>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</si>
  <si>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</si>
  <si>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</si>
  <si>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</si>
  <si>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</si>
  <si>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</si>
  <si>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</si>
  <si>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</si>
  <si>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</si>
  <si>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</si>
  <si>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</si>
  <si>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</si>
  <si>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</si>
  <si>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</si>
  <si>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</si>
  <si>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</si>
  <si>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</si>
  <si>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</si>
  <si>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</si>
  <si>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</si>
  <si>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</si>
  <si>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</si>
  <si>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</si>
  <si>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</si>
  <si>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</si>
  <si>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</si>
  <si>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</si>
  <si>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</si>
  <si>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</si>
  <si>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</si>
  <si>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</si>
  <si>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</si>
  <si>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</si>
  <si>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</si>
  <si>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</si>
  <si>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</si>
  <si>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</si>
  <si>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</si>
  <si>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</si>
  <si>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</si>
  <si>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</si>
  <si>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</si>
  <si>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</si>
  <si>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</si>
  <si>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</si>
  <si>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</si>
  <si>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</si>
  <si>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</si>
  <si>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</si>
  <si>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</si>
  <si>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</si>
  <si>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</si>
  <si>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</si>
  <si>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</si>
  <si>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</si>
  <si>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</si>
  <si>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</si>
  <si>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</si>
  <si>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</si>
  <si>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</si>
  <si>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</si>
  <si>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</si>
  <si>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</si>
  <si>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</si>
  <si>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</si>
  <si>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</si>
  <si>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</si>
  <si>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</si>
  <si>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</si>
  <si>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</si>
  <si>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</si>
  <si>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</si>
  <si>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</si>
  <si>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</si>
  <si>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</si>
  <si>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</si>
  <si>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</si>
  <si>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</si>
  <si>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</si>
  <si>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</si>
  <si>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</si>
  <si>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</si>
  <si>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</si>
  <si>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</si>
  <si>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</si>
  <si>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</si>
  <si>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</si>
  <si>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</si>
  <si>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</si>
  <si>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</si>
  <si>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</si>
  <si>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</si>
  <si>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</si>
  <si>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</si>
  <si>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</si>
  <si>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</si>
  <si>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</si>
  <si>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</si>
  <si>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</si>
  <si>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</si>
  <si>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</si>
  <si>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</si>
  <si>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</si>
  <si>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</si>
  <si>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</si>
  <si>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</si>
  <si>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</si>
  <si>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</si>
  <si>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</si>
  <si>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</si>
  <si>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</si>
  <si>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</si>
  <si>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</si>
  <si>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</si>
  <si>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</si>
  <si>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</si>
  <si>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</si>
  <si>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</si>
  <si>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</si>
  <si>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</si>
  <si>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</si>
  <si>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</si>
  <si>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</si>
  <si>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</si>
  <si>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</si>
  <si>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</si>
  <si>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</si>
  <si>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</si>
  <si>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</si>
  <si>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</si>
  <si>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</si>
  <si>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</si>
  <si>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</si>
  <si>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</si>
  <si>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</si>
  <si>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</si>
  <si>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</si>
  <si>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</si>
  <si>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</si>
  <si>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</si>
  <si>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</si>
  <si>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</si>
  <si>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</si>
  <si>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</si>
  <si>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</si>
  <si>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</si>
  <si>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</si>
  <si>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</si>
  <si>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</si>
  <si>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</si>
  <si>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</si>
  <si>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</si>
  <si>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</si>
  <si>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</si>
  <si>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</si>
  <si>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</si>
  <si>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</si>
  <si>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</si>
  <si>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</si>
  <si>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</si>
  <si>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</si>
  <si>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</si>
  <si>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</si>
  <si>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</si>
  <si>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</si>
  <si>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</si>
  <si>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</si>
  <si>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</si>
  <si>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</si>
  <si>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</si>
  <si>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</si>
  <si>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</si>
  <si>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</si>
  <si>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</si>
  <si>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</si>
  <si>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</si>
  <si>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</si>
  <si>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</si>
  <si>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</si>
  <si>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</si>
  <si>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</si>
  <si>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</si>
  <si>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</si>
  <si>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</si>
  <si>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</si>
  <si>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</si>
  <si>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</si>
  <si>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</si>
  <si>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</si>
  <si>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</si>
  <si>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</si>
  <si>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</si>
  <si>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</si>
  <si>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</si>
  <si>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</si>
  <si>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</si>
  <si>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</si>
  <si>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</si>
  <si>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</si>
  <si>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</si>
  <si>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</si>
  <si>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</si>
  <si>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</si>
  <si>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</si>
  <si>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</si>
  <si>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</si>
  <si>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</si>
  <si>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</si>
  <si>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</si>
  <si>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</si>
  <si>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</si>
  <si>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</si>
  <si>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</si>
  <si>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</si>
  <si>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</si>
  <si>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</si>
  <si>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</si>
  <si>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</si>
  <si>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</si>
  <si>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</si>
  <si>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</si>
  <si>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</si>
  <si>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</si>
  <si>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</si>
  <si>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</si>
  <si>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</si>
  <si>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</si>
  <si>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</si>
  <si>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</si>
  <si>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</si>
  <si>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</si>
  <si>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</si>
  <si>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</si>
  <si>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</si>
  <si>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</si>
  <si>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</si>
  <si>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</si>
  <si>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</si>
  <si>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</si>
  <si>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</si>
  <si>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</si>
  <si>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</si>
  <si>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</si>
  <si>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</si>
  <si>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</si>
  <si>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</si>
  <si>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</si>
  <si>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</si>
  <si>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</si>
  <si>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</si>
  <si>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</si>
  <si>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</si>
  <si>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</si>
  <si>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</si>
  <si>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</si>
  <si>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</si>
  <si>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</si>
  <si>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</si>
  <si>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</si>
  <si>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</si>
  <si>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</si>
  <si>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</si>
  <si>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</si>
  <si>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</si>
  <si>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</si>
  <si>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</si>
  <si>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</si>
  <si>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</si>
  <si>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</si>
  <si>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</si>
  <si>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</si>
  <si>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</si>
  <si>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</si>
  <si>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</si>
  <si>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</si>
  <si>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</si>
  <si>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</si>
  <si>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</si>
  <si>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</si>
  <si>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</si>
  <si>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</si>
  <si>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</si>
  <si>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</si>
  <si>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</si>
  <si>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</si>
  <si>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</si>
  <si>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</si>
  <si>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</si>
  <si>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</si>
  <si>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</si>
  <si>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</si>
  <si>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</si>
  <si>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</si>
  <si>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</si>
  <si>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</si>
  <si>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</si>
  <si>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</si>
  <si>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</si>
  <si>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</si>
  <si>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</si>
  <si>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</si>
  <si>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</si>
  <si>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</si>
  <si>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</si>
  <si>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</si>
  <si>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</si>
  <si>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</si>
  <si>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</si>
  <si>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</si>
  <si>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</si>
  <si>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</si>
  <si>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</si>
  <si>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</si>
  <si>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</si>
  <si>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</si>
  <si>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</si>
  <si>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</si>
  <si>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</si>
  <si>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</si>
  <si>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</si>
  <si>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</si>
  <si>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</si>
  <si>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</si>
  <si>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</si>
  <si>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</si>
  <si>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</si>
  <si>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</si>
  <si>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</si>
  <si>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</si>
  <si>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</si>
  <si>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</si>
  <si>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</si>
  <si>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</si>
  <si>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</si>
  <si>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</si>
  <si>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</si>
  <si>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</si>
  <si>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</si>
  <si>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</si>
  <si>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</si>
  <si>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</si>
  <si>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</si>
  <si>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</si>
  <si>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</si>
  <si>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</si>
  <si>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</si>
  <si>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</si>
  <si>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</si>
  <si>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</si>
  <si>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</si>
  <si>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</si>
  <si>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</si>
  <si>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</si>
  <si>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</si>
  <si>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</si>
  <si>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</si>
  <si>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</si>
  <si>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</si>
  <si>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</si>
  <si>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</si>
  <si>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</si>
  <si>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</si>
  <si>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</si>
  <si>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</si>
  <si>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</si>
  <si>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</si>
  <si>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</si>
  <si>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</si>
  <si>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</si>
  <si>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</si>
  <si>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</si>
  <si>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</si>
  <si>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</si>
  <si>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</si>
  <si>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</si>
  <si>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</si>
  <si>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</si>
  <si>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</si>
  <si>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</si>
  <si>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</si>
  <si>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</si>
  <si>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</si>
  <si>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</si>
  <si>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</si>
  <si>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</si>
  <si>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</si>
  <si>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</si>
  <si>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</si>
  <si>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</si>
  <si>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</si>
  <si>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</si>
  <si>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</si>
  <si>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</si>
  <si>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</si>
  <si>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</si>
  <si>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</si>
  <si>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</si>
  <si>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</si>
  <si>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</si>
  <si>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</si>
  <si>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</si>
  <si>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</si>
  <si>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</si>
  <si>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</si>
  <si>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</si>
  <si>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</si>
  <si>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</si>
  <si>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</si>
  <si>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</si>
  <si>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</si>
  <si>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</si>
  <si>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</si>
  <si>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</si>
  <si>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</si>
  <si>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</si>
  <si>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</si>
  <si>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</si>
  <si>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</si>
  <si>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</si>
  <si>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</si>
  <si>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</si>
  <si>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</si>
  <si>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</si>
  <si>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</si>
  <si>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</si>
  <si>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</si>
  <si>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</si>
  <si>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</si>
  <si>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</si>
  <si>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</si>
  <si>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</si>
  <si>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</si>
  <si>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</si>
  <si>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</si>
  <si>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</si>
  <si>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</si>
  <si>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</si>
  <si>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</si>
  <si>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</si>
  <si>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</si>
  <si>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</si>
  <si>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</si>
  <si>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</si>
  <si>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</si>
  <si>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</si>
  <si>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</si>
  <si>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</si>
  <si>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</si>
  <si>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</si>
  <si>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</si>
  <si>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</si>
  <si>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</si>
  <si>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</si>
  <si>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</si>
  <si>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</si>
  <si>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</si>
  <si>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</si>
  <si>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</si>
  <si>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</si>
  <si>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</si>
  <si>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</si>
  <si>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</si>
  <si>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</si>
  <si>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</si>
  <si>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</si>
  <si>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</si>
  <si>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</si>
  <si>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</si>
  <si>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</si>
  <si>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</si>
  <si>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</si>
  <si>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</si>
  <si>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</si>
  <si>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</si>
  <si>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</si>
  <si>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</si>
  <si>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</si>
  <si>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</si>
  <si>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</si>
  <si>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</si>
  <si>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</si>
  <si>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</si>
  <si>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</si>
  <si>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</si>
  <si>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</si>
  <si>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</si>
  <si>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</si>
  <si>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</si>
  <si>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</si>
  <si>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</si>
  <si>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</si>
  <si>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</si>
  <si>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</si>
  <si>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</si>
  <si>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</si>
  <si>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</si>
  <si>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</si>
  <si>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</si>
  <si>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</si>
  <si>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</si>
  <si>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</si>
  <si>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</si>
  <si>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</si>
  <si>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</si>
  <si>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</si>
  <si>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</si>
  <si>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</si>
  <si>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</si>
  <si>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</si>
  <si>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</si>
  <si>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</si>
  <si>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</si>
  <si>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</si>
  <si>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</si>
  <si>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</si>
  <si>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</si>
  <si>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</si>
  <si>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</si>
  <si>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</si>
  <si>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</si>
  <si>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</si>
  <si>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</si>
  <si>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</si>
  <si>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</si>
  <si>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</si>
  <si>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</si>
  <si>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</si>
  <si>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</si>
  <si>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</si>
  <si>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</si>
  <si>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</si>
  <si>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</si>
  <si>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</si>
  <si>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</si>
  <si>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</si>
  <si>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</si>
  <si>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</si>
  <si>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</si>
  <si>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</si>
  <si>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</si>
  <si>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</si>
  <si>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</si>
  <si>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</si>
  <si>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</si>
  <si>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</si>
  <si>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</si>
  <si>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</si>
  <si>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</si>
  <si>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</si>
  <si>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</si>
  <si>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</si>
  <si>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</si>
  <si>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</si>
  <si>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</si>
  <si>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</si>
  <si>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</si>
  <si>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</si>
  <si>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</si>
  <si>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</si>
  <si>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</si>
  <si>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</si>
  <si>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</si>
  <si>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</si>
  <si>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</si>
  <si>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</si>
  <si>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</si>
  <si>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</si>
  <si>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</si>
  <si>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</si>
  <si>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</si>
  <si>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</si>
  <si>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</si>
  <si>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</si>
  <si>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</si>
  <si>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</si>
  <si>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</si>
  <si>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</si>
  <si>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</si>
  <si>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</si>
  <si>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</si>
  <si>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</si>
  <si>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</si>
  <si>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</si>
  <si>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</si>
  <si>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</si>
  <si>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</si>
  <si>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</si>
  <si>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</si>
  <si>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</si>
  <si>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</si>
  <si>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</si>
  <si>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</si>
  <si>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</si>
  <si>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</si>
  <si>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</si>
  <si>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</si>
  <si>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</si>
  <si>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</si>
  <si>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</si>
  <si>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</si>
  <si>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</si>
  <si>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</si>
  <si>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</si>
  <si>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</si>
  <si>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</si>
  <si>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</si>
  <si>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</si>
  <si>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</si>
  <si>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</si>
  <si>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</si>
  <si>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</si>
  <si>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</si>
  <si>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</si>
  <si>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</si>
  <si>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</si>
  <si>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</si>
  <si>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</si>
  <si>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</si>
  <si>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</si>
  <si>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</si>
  <si>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</si>
  <si>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</si>
  <si>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</si>
  <si>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</si>
  <si>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</si>
  <si>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</si>
  <si>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</si>
  <si>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</si>
  <si>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</si>
  <si>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</si>
  <si>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</si>
  <si>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</si>
  <si>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</si>
  <si>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</si>
  <si>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</si>
  <si>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</si>
  <si>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</si>
  <si>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</si>
  <si>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</si>
  <si>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</si>
  <si>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</si>
  <si>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</si>
  <si>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</si>
  <si>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</si>
  <si>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</si>
  <si>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</si>
  <si>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</si>
  <si>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</si>
  <si>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</si>
  <si>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</si>
  <si>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</si>
  <si>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</si>
  <si>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</si>
  <si>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</si>
  <si>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</si>
  <si>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</si>
  <si>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</si>
  <si>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</si>
  <si>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</si>
  <si>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</si>
  <si>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</si>
  <si>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</si>
  <si>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</si>
  <si>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</si>
  <si>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</si>
  <si>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</si>
  <si>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</si>
  <si>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</si>
  <si>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</si>
  <si>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</si>
  <si>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</si>
  <si>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</si>
  <si>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</si>
  <si>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</si>
  <si>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</si>
  <si>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</si>
  <si>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</si>
  <si>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</si>
  <si>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</si>
  <si>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</si>
  <si>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</si>
  <si>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</si>
  <si>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</si>
  <si>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</si>
  <si>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</si>
  <si>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</si>
  <si>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</si>
  <si>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</si>
  <si>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</si>
  <si>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</si>
  <si>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</si>
  <si>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</si>
  <si>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</si>
  <si>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</si>
  <si>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</si>
  <si>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</si>
  <si>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</si>
  <si>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</si>
  <si>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</si>
  <si>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</si>
  <si>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</si>
  <si>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</si>
  <si>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</si>
  <si>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</si>
  <si>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</si>
  <si>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</si>
  <si>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</si>
  <si>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</si>
  <si>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</si>
  <si>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</si>
  <si>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</si>
  <si>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</si>
  <si>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</si>
  <si>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</si>
  <si>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</si>
  <si>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</si>
  <si>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</si>
  <si>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</si>
  <si>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</si>
  <si>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</si>
  <si>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</si>
  <si>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</si>
  <si>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</si>
  <si>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</si>
  <si>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</si>
  <si>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</si>
  <si>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</si>
  <si>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</si>
  <si>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</si>
  <si>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</si>
  <si>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</si>
  <si>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</si>
  <si>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</si>
  <si>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</si>
  <si>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</si>
  <si>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</si>
  <si>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</si>
  <si>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</si>
  <si>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</si>
  <si>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</si>
  <si>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</si>
  <si>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</si>
  <si>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</si>
  <si>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</si>
  <si>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</si>
  <si>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</si>
  <si>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</si>
  <si>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</si>
  <si>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</si>
  <si>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</si>
  <si>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</si>
  <si>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</si>
  <si>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</si>
  <si>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</si>
  <si>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</si>
  <si>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</si>
  <si>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</si>
  <si>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</si>
  <si>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</si>
  <si>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</si>
  <si>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</si>
  <si>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</si>
  <si>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</si>
  <si>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</si>
  <si>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</si>
  <si>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</si>
  <si>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</si>
  <si>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</si>
  <si>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</si>
  <si>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</si>
  <si>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</si>
  <si>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</si>
  <si>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</si>
  <si>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</si>
  <si>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</si>
  <si>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</si>
  <si>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</si>
  <si>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</si>
  <si>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</si>
  <si>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</si>
  <si>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</si>
  <si>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</si>
  <si>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</si>
  <si>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</si>
  <si>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</si>
  <si>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</si>
  <si>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</si>
  <si>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</si>
  <si>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</si>
  <si>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</si>
  <si>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</si>
  <si>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</si>
  <si>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</si>
  <si>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</si>
  <si>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</si>
  <si>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</si>
  <si>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</si>
  <si>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</si>
  <si>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</si>
  <si>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</si>
  <si>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</si>
  <si>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</si>
  <si>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</si>
  <si>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</si>
  <si>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</si>
  <si>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</si>
  <si>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</si>
  <si>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</si>
  <si>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</si>
  <si>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</si>
  <si>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</si>
  <si>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</si>
  <si>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</si>
  <si>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</si>
  <si>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</si>
  <si>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</si>
  <si>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</si>
  <si>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</si>
  <si>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</si>
  <si>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</si>
  <si>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</si>
  <si>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</si>
  <si>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</si>
  <si>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</si>
  <si>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</si>
  <si>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</si>
  <si>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</si>
  <si>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</si>
  <si>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</si>
  <si>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</si>
  <si>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</si>
  <si>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</si>
  <si>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</si>
  <si>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</si>
  <si>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</si>
  <si>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</si>
  <si>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</si>
  <si>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</si>
  <si>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</si>
  <si>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</si>
  <si>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</si>
  <si>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</si>
  <si>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</si>
  <si>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</si>
  <si>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</si>
  <si>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</si>
  <si>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</si>
  <si>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</si>
  <si>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</si>
  <si>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</si>
  <si>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</si>
  <si>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</si>
  <si>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</si>
  <si>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</si>
  <si>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</si>
  <si>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</si>
  <si>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</si>
  <si>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</si>
  <si>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</si>
  <si>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</si>
  <si>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</si>
  <si>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</si>
  <si>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</si>
  <si>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</si>
  <si>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</si>
  <si>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</si>
  <si>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</si>
  <si>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</si>
  <si>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</si>
  <si>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</si>
  <si>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</si>
  <si>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</si>
  <si>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</si>
  <si>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</si>
  <si>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</si>
  <si>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</si>
  <si>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</si>
  <si>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</si>
  <si>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</si>
  <si>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</si>
  <si>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</si>
  <si>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</si>
  <si>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</si>
  <si>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</si>
  <si>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</si>
  <si>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</si>
  <si>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</si>
  <si>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</si>
  <si>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</si>
  <si>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</si>
  <si>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</si>
  <si>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</si>
  <si>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</si>
  <si>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</si>
  <si>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</si>
  <si>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</si>
  <si>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</si>
  <si>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</si>
  <si>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</si>
  <si>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</si>
  <si>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</si>
  <si>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</si>
  <si>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</si>
  <si>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</si>
  <si>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</si>
  <si>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</si>
  <si>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</si>
  <si>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</si>
  <si>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</si>
  <si>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</si>
  <si>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</si>
  <si>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</si>
  <si>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</si>
  <si>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</si>
  <si>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</si>
  <si>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</si>
  <si>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</si>
  <si>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</si>
  <si>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</si>
  <si>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</si>
  <si>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</si>
  <si>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</si>
  <si>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</si>
  <si>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</si>
  <si>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</si>
  <si>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</si>
  <si>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</si>
  <si>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</si>
  <si>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</si>
  <si>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</si>
  <si>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</si>
  <si>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</si>
  <si>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</si>
  <si>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</si>
  <si>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</si>
  <si>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</si>
  <si>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</si>
  <si>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</si>
  <si>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</si>
  <si>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</si>
  <si>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</si>
  <si>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</si>
  <si>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</si>
  <si>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</si>
  <si>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</si>
  <si>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</si>
  <si>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</si>
  <si>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</si>
  <si>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</si>
  <si>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</si>
  <si>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</si>
  <si>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</si>
  <si>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</si>
  <si>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</si>
  <si>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</si>
  <si>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</si>
  <si>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</si>
  <si>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</si>
  <si>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</si>
  <si>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</si>
  <si>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</si>
  <si>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</si>
  <si>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</si>
  <si>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</si>
  <si>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</si>
  <si>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</si>
  <si>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</si>
  <si>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</si>
  <si>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</si>
  <si>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</si>
  <si>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</si>
  <si>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</si>
  <si>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</si>
  <si>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</si>
  <si>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</si>
  <si>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</si>
  <si>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</si>
  <si>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</si>
  <si>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</si>
  <si>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</si>
  <si>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</si>
  <si>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</si>
  <si>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</si>
  <si>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</si>
  <si>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</si>
  <si>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</si>
  <si>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</si>
  <si>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</si>
  <si>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</si>
  <si>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</si>
  <si>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</si>
  <si>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</si>
  <si>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</si>
  <si>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</si>
  <si>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</si>
  <si>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</si>
  <si>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</si>
  <si>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</si>
  <si>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</si>
  <si>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</si>
  <si>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</si>
  <si>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</si>
  <si>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</si>
  <si>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</si>
  <si>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</si>
  <si>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</si>
  <si>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</si>
  <si>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</si>
  <si>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</si>
  <si>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</si>
  <si>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</si>
  <si>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</si>
  <si>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</si>
  <si>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</si>
  <si>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</si>
  <si>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</si>
  <si>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</si>
  <si>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</si>
  <si>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</si>
  <si>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</si>
  <si>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</si>
  <si>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</si>
  <si>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</si>
  <si>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</si>
  <si>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</si>
  <si>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</si>
  <si>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</si>
  <si>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</si>
  <si>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</si>
  <si>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</si>
  <si>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</si>
  <si>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</si>
  <si>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</si>
  <si>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</si>
  <si>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</si>
  <si>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</si>
  <si>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</si>
  <si>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</si>
  <si>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</si>
  <si>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</si>
  <si>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</si>
  <si>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</si>
  <si>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</si>
  <si>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</si>
  <si>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</si>
  <si>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</si>
  <si>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</si>
  <si>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</si>
  <si>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</si>
  <si>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</si>
  <si>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</si>
  <si>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</si>
  <si>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</si>
  <si>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</si>
  <si>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</si>
  <si>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</si>
  <si>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</si>
  <si>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</si>
  <si>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</si>
  <si>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</si>
  <si>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</si>
  <si>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</si>
  <si>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</si>
  <si>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</si>
  <si>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</si>
  <si>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</si>
  <si>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</si>
  <si>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</si>
  <si>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</si>
  <si>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</si>
  <si>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</si>
  <si>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</si>
  <si>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</si>
  <si>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</si>
  <si>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</si>
  <si>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</si>
  <si>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</si>
  <si>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</si>
  <si>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</si>
  <si>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</si>
  <si>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</si>
  <si>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</si>
  <si>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</si>
  <si>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</si>
  <si>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</si>
  <si>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</si>
  <si>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</si>
  <si>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</si>
  <si>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</si>
  <si>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</si>
  <si>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</si>
  <si>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</si>
  <si>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</si>
  <si>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</si>
  <si>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</si>
  <si>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</si>
  <si>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</si>
  <si>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</si>
  <si>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</si>
  <si>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</si>
  <si>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</si>
  <si>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</si>
  <si>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</si>
  <si>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</si>
  <si>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</si>
  <si>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</si>
  <si>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</si>
  <si>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</si>
  <si>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</si>
  <si>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</si>
  <si>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</si>
  <si>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</si>
  <si>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</si>
  <si>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</si>
  <si>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</si>
  <si>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</si>
  <si>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</si>
  <si>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</si>
  <si>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</si>
  <si>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</si>
  <si>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</si>
  <si>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</si>
  <si>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</si>
  <si>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</si>
  <si>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</si>
  <si>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</si>
  <si>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</si>
  <si>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</si>
  <si>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</si>
  <si>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</si>
  <si>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</si>
  <si>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</si>
  <si>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</si>
  <si>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</si>
  <si>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</si>
  <si>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</si>
  <si>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</si>
  <si>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</si>
  <si>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</si>
  <si>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</si>
  <si>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</si>
  <si>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</si>
  <si>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</si>
  <si>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</si>
  <si>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</si>
  <si>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</si>
  <si>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</si>
  <si>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</si>
  <si>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</si>
  <si>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</si>
  <si>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</si>
  <si>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</si>
  <si>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</si>
  <si>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</si>
  <si>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</si>
  <si>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</si>
  <si>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</si>
  <si>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</si>
  <si>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</si>
  <si>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</si>
  <si>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</si>
  <si>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</si>
  <si>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</si>
  <si>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</si>
  <si>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</si>
  <si>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</si>
  <si>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</si>
  <si>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</si>
  <si>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</si>
  <si>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</si>
  <si>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</si>
  <si>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</si>
  <si>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</si>
  <si>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</si>
  <si>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</si>
  <si>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</si>
  <si>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</si>
  <si>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</si>
  <si>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</si>
  <si>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</si>
  <si>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</si>
  <si>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</si>
  <si>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</si>
  <si>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</si>
  <si>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</si>
  <si>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</si>
  <si>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</si>
  <si>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</si>
  <si>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</si>
  <si>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</si>
  <si>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</si>
  <si>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</si>
  <si>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</si>
  <si>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</si>
  <si>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</si>
  <si>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</si>
  <si>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</si>
  <si>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</si>
  <si>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</si>
  <si>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</si>
  <si>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</si>
  <si>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</si>
  <si>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</si>
  <si>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</si>
  <si>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</si>
  <si>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</si>
  <si>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</si>
  <si>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</si>
  <si>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</si>
  <si>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</si>
  <si>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</si>
  <si>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</si>
  <si>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</si>
  <si>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</si>
  <si>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</si>
  <si>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</si>
  <si>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</si>
  <si>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</si>
  <si>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</si>
  <si>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</si>
  <si>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</si>
  <si>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</si>
  <si>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</si>
  <si>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</si>
  <si>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</si>
  <si>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</si>
  <si>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</si>
  <si>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</si>
  <si>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</si>
  <si>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</si>
  <si>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</si>
  <si>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</si>
  <si>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</si>
  <si>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</si>
  <si>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</si>
  <si>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</si>
  <si>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</si>
  <si>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</si>
  <si>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</si>
  <si>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</si>
  <si>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</si>
  <si>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</si>
  <si>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</si>
  <si>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</si>
  <si>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</si>
  <si>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</si>
  <si>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</si>
  <si>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</si>
  <si>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</si>
  <si>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</si>
  <si>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</si>
  <si>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</si>
  <si>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</si>
  <si>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</si>
  <si>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</si>
  <si>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</si>
  <si>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</si>
  <si>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</si>
  <si>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</si>
  <si>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</si>
  <si>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</si>
  <si>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</si>
  <si>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</si>
  <si>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</si>
  <si>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</si>
  <si>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</si>
  <si>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</si>
  <si>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</si>
  <si>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</si>
  <si>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</si>
  <si>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</si>
  <si>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</si>
  <si>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</si>
  <si>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</si>
  <si>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</si>
  <si>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</si>
  <si>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</si>
  <si>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</si>
  <si>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</si>
  <si>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</si>
  <si>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</si>
  <si>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</si>
  <si>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</si>
  <si>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</si>
  <si>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</si>
  <si>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</si>
  <si>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</si>
  <si>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</si>
  <si>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</si>
  <si>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</si>
  <si>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</si>
  <si>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</si>
  <si>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</si>
  <si>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</si>
  <si>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</si>
  <si>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</si>
  <si>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</si>
  <si>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</si>
  <si>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</si>
  <si>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</si>
  <si>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</si>
  <si>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</si>
  <si>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</si>
  <si>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</si>
  <si>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</si>
  <si>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</si>
  <si>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</si>
  <si>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</si>
  <si>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</si>
  <si>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</si>
  <si>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</si>
  <si>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</si>
  <si>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</si>
  <si>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</si>
  <si>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</si>
  <si>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</si>
  <si>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</si>
  <si>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</si>
  <si>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</si>
  <si>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</si>
  <si>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</si>
  <si>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</si>
  <si>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</si>
  <si>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</si>
  <si>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</si>
  <si>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</si>
  <si>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</si>
  <si>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</si>
  <si>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</si>
  <si>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</si>
  <si>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</si>
  <si>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</si>
  <si>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</si>
  <si>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</si>
  <si>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</si>
  <si>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</si>
  <si>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</si>
  <si>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</si>
  <si>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</si>
  <si>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</si>
  <si>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</si>
  <si>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</si>
  <si>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</si>
  <si>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</si>
  <si>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</si>
  <si>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</si>
  <si>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</si>
  <si>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</si>
  <si>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</si>
  <si>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</si>
  <si>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</si>
  <si>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</si>
  <si>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</si>
  <si>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</si>
  <si>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</si>
  <si>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</si>
  <si>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</si>
  <si>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</si>
  <si>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</si>
  <si>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</si>
  <si>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</si>
  <si>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</si>
  <si>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</si>
  <si>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</si>
  <si>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</si>
  <si>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</si>
  <si>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</si>
  <si>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</si>
  <si>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</si>
  <si>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</si>
  <si>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</si>
  <si>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</si>
  <si>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</si>
  <si>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</si>
  <si>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</si>
  <si>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</si>
  <si>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</si>
  <si>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</si>
  <si>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</si>
  <si>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</si>
  <si>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</si>
  <si>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</si>
  <si>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</si>
  <si>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</si>
  <si>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</si>
  <si>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</si>
  <si>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</si>
  <si>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</si>
  <si>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</si>
  <si>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</si>
  <si>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</si>
  <si>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</si>
  <si>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</si>
  <si>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</si>
  <si>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</si>
  <si>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</si>
  <si>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</si>
  <si>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</si>
  <si>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</si>
  <si>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</si>
  <si>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</si>
  <si>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</si>
  <si>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</si>
  <si>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</si>
  <si>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</si>
  <si>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</si>
  <si>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</si>
  <si>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</si>
  <si>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</si>
  <si>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</si>
  <si>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</si>
  <si>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</si>
  <si>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</si>
  <si>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</si>
  <si>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</si>
  <si>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</si>
  <si>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</si>
  <si>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</si>
  <si>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</si>
  <si>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</si>
  <si>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</si>
  <si>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</si>
  <si>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</si>
  <si>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</si>
  <si>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</si>
  <si>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</si>
  <si>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</si>
  <si>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</si>
  <si>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</si>
  <si>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</si>
  <si>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</si>
  <si>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</si>
  <si>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</si>
  <si>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</si>
  <si>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</si>
  <si>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</si>
  <si>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</si>
  <si>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</si>
  <si>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</si>
  <si>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</si>
  <si>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</si>
  <si>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</si>
  <si>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</si>
  <si>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</si>
  <si>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</si>
  <si>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</si>
  <si>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</si>
  <si>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</si>
  <si>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</si>
  <si>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</si>
  <si>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</si>
  <si>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</si>
  <si>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</si>
  <si>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</si>
  <si>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</si>
  <si>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</si>
  <si>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</si>
  <si>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</si>
  <si>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</si>
  <si>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</si>
  <si>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</si>
  <si>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</si>
  <si>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</si>
  <si>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</si>
  <si>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</si>
  <si>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</si>
  <si>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</si>
  <si>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</si>
  <si>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</si>
  <si>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</si>
  <si>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</si>
  <si>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</si>
  <si>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</si>
  <si>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</si>
  <si>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</si>
  <si>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</si>
  <si>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</si>
  <si>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</si>
  <si>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</si>
  <si>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</si>
  <si>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</si>
  <si>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</si>
  <si>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</si>
  <si>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</si>
  <si>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</si>
  <si>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</si>
  <si>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</si>
  <si>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</si>
  <si>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</si>
  <si>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</si>
  <si>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</si>
  <si>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</si>
  <si>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</si>
  <si>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</si>
  <si>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</si>
  <si>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</si>
  <si>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</si>
  <si>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</si>
  <si>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</si>
  <si>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</si>
  <si>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</si>
  <si>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</si>
  <si>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</si>
  <si>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</si>
  <si>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</si>
  <si>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</si>
  <si>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</si>
  <si>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</si>
  <si>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</si>
  <si>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</si>
  <si>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</si>
  <si>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</si>
  <si>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</si>
  <si>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</si>
  <si>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</si>
  <si>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</si>
  <si>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</si>
  <si>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</si>
  <si>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</si>
  <si>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</si>
  <si>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</si>
  <si>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</si>
  <si>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</si>
  <si>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</si>
  <si>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</si>
  <si>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</si>
  <si>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</si>
  <si>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</si>
  <si>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</si>
  <si>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</si>
  <si>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</si>
  <si>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</si>
  <si>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</si>
  <si>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</si>
  <si>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</si>
  <si>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</si>
  <si>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</si>
  <si>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</si>
  <si>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</si>
  <si>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</si>
  <si>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</si>
  <si>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</si>
  <si>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</si>
  <si>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</si>
  <si>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</si>
  <si>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</si>
  <si>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</si>
  <si>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</si>
  <si>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</si>
  <si>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</si>
  <si>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</si>
  <si>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</si>
  <si>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</si>
  <si>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</si>
  <si>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</si>
  <si>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</si>
  <si>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</si>
  <si>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</si>
  <si>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</si>
  <si>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</si>
  <si>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</si>
  <si>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</si>
  <si>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</si>
  <si>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</si>
  <si>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</si>
  <si>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</si>
  <si>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</si>
  <si>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</si>
  <si>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</si>
  <si>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</si>
  <si>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</si>
  <si>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</si>
  <si>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</si>
  <si>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</si>
  <si>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</si>
  <si>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</si>
  <si>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</si>
  <si>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</si>
  <si>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</si>
  <si>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</si>
  <si>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</si>
  <si>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</si>
  <si>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</si>
  <si>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</si>
  <si>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</si>
  <si>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</si>
  <si>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</si>
  <si>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</si>
  <si>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</si>
  <si>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</si>
  <si>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</si>
  <si>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</si>
  <si>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</si>
  <si>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</si>
  <si>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</si>
  <si>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</si>
  <si>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</si>
  <si>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</si>
  <si>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</si>
  <si>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</si>
  <si>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</si>
  <si>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</si>
  <si>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</si>
  <si>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</si>
  <si>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</si>
  <si>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</si>
  <si>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</si>
  <si>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</si>
  <si>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</si>
  <si>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</si>
  <si>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</si>
  <si>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</si>
  <si>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</si>
  <si>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</si>
  <si>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</si>
  <si>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</si>
  <si>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</si>
  <si>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</si>
  <si>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</si>
  <si>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</si>
  <si>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</si>
  <si>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</si>
  <si>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</si>
  <si>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</si>
  <si>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</si>
  <si>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</si>
  <si>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</si>
  <si>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</si>
  <si>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</si>
  <si>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</si>
  <si>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</si>
  <si>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</si>
  <si>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</si>
  <si>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</si>
  <si>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</si>
  <si>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</si>
  <si>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</si>
  <si>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</si>
  <si>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</si>
  <si>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</si>
  <si>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</si>
  <si>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</si>
  <si>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</si>
  <si>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</si>
  <si>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</si>
  <si>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</si>
  <si>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</si>
  <si>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</si>
  <si>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</si>
  <si>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</si>
  <si>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</si>
  <si>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</si>
  <si>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</si>
  <si>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</si>
  <si>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</si>
  <si>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</si>
  <si>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</si>
  <si>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</si>
  <si>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</si>
  <si>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</si>
  <si>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</si>
  <si>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</si>
  <si>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</si>
  <si>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</si>
  <si>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</si>
  <si>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</si>
  <si>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</si>
  <si>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</si>
  <si>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</si>
  <si>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</si>
  <si>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</si>
  <si>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</si>
  <si>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</si>
  <si>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</si>
  <si>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</si>
  <si>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</si>
  <si>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</si>
  <si>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</si>
  <si>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</si>
  <si>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</si>
  <si>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</si>
  <si>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</si>
  <si>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</si>
  <si>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</si>
  <si>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</si>
  <si>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</si>
  <si>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</si>
  <si>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</si>
  <si>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</si>
  <si>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</si>
  <si>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</si>
  <si>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</si>
  <si>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</si>
  <si>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</si>
  <si>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</si>
  <si>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</si>
  <si>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</si>
  <si>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</si>
  <si>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</si>
  <si>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</si>
  <si>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</si>
  <si>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</si>
  <si>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</si>
  <si>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</si>
  <si>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</si>
  <si>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</si>
  <si>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</si>
  <si>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</si>
  <si>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</si>
  <si>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</si>
  <si>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</si>
  <si>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</si>
  <si>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</si>
  <si>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</si>
  <si>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</si>
  <si>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</si>
  <si>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</si>
  <si>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</si>
  <si>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</si>
  <si>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</si>
  <si>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</si>
  <si>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</si>
  <si>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</si>
  <si>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</si>
  <si>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</si>
  <si>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</si>
  <si>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</si>
  <si>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</si>
  <si>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</si>
  <si>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</si>
  <si>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</si>
  <si>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</si>
  <si>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</si>
  <si>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</si>
  <si>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</si>
  <si>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</si>
  <si>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</si>
  <si>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</si>
  <si>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</si>
  <si>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</si>
  <si>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</si>
  <si>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</si>
  <si>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</si>
  <si>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</si>
  <si>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</si>
  <si>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</si>
  <si>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</si>
  <si>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</si>
  <si>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</si>
  <si>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</si>
  <si>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</si>
  <si>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</si>
  <si>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</si>
  <si>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</si>
  <si>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</si>
  <si>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</si>
  <si>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</si>
  <si>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</si>
  <si>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</si>
  <si>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</si>
  <si>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</si>
  <si>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</si>
  <si>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</si>
  <si>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</si>
  <si>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</si>
  <si>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</si>
  <si>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</si>
  <si>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</si>
  <si>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</si>
  <si>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</si>
  <si>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</si>
  <si>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</si>
  <si>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</si>
  <si>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</si>
  <si>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</si>
  <si>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</si>
  <si>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</si>
  <si>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</si>
  <si>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</si>
  <si>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</si>
  <si>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</si>
  <si>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</si>
  <si>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</si>
  <si>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</si>
  <si>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</si>
  <si>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</si>
  <si>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</si>
  <si>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</si>
  <si>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</si>
  <si>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</si>
  <si>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</si>
  <si>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</si>
  <si>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</si>
  <si>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</si>
  <si>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</si>
  <si>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</si>
  <si>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</si>
  <si>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</si>
  <si>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</si>
  <si>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</si>
  <si>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</si>
  <si>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</si>
  <si>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</si>
  <si>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</si>
  <si>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</si>
  <si>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</si>
  <si>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</si>
  <si>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</si>
  <si>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</si>
  <si>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</si>
  <si>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</si>
  <si>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</si>
  <si>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</si>
  <si>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</si>
  <si>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</si>
  <si>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</si>
  <si>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</si>
  <si>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</si>
  <si>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</si>
  <si>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</si>
  <si>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</si>
  <si>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</si>
  <si>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</si>
  <si>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</si>
  <si>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</si>
  <si>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</si>
  <si>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</si>
  <si>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</si>
  <si>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</si>
  <si>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</si>
  <si>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</si>
  <si>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</si>
  <si>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</si>
  <si>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</si>
  <si>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</si>
  <si>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</si>
  <si>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</si>
  <si>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</si>
  <si>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</si>
  <si>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</si>
  <si>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</si>
  <si>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</si>
  <si>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</si>
  <si>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</si>
  <si>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</si>
  <si>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</si>
  <si>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</si>
  <si>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</si>
  <si>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</si>
  <si>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</si>
  <si>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</si>
  <si>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</si>
  <si>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</si>
  <si>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</si>
  <si>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</si>
  <si>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</si>
  <si>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</si>
  <si>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</si>
  <si>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</si>
  <si>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</si>
  <si>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</si>
  <si>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</si>
  <si>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</si>
  <si>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</si>
  <si>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</si>
  <si>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</si>
  <si>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</si>
  <si>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</si>
  <si>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</si>
  <si>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</si>
  <si>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</si>
  <si>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</si>
  <si>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</si>
  <si>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</si>
  <si>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</si>
  <si>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</si>
  <si>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</si>
  <si>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</si>
  <si>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</si>
  <si>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</si>
  <si>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</si>
  <si>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</si>
  <si>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</si>
  <si>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</si>
  <si>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</si>
  <si>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</si>
  <si>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</si>
  <si>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</si>
  <si>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</si>
  <si>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</si>
  <si>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</si>
  <si>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</si>
  <si>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</si>
  <si>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</si>
  <si>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</si>
  <si>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</si>
  <si>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</si>
  <si>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</si>
  <si>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</si>
  <si>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</si>
  <si>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</si>
  <si>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</si>
  <si>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</si>
  <si>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</si>
  <si>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</si>
  <si>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</si>
  <si>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</si>
  <si>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</si>
  <si>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</si>
  <si>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</si>
  <si>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</si>
  <si>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</si>
  <si>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</si>
  <si>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</si>
  <si>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</si>
  <si>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</si>
  <si>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</si>
  <si>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</si>
  <si>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</si>
  <si>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</si>
  <si>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</si>
  <si>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</si>
  <si>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</si>
  <si>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</si>
  <si>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</si>
  <si>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</si>
  <si>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</si>
  <si>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</si>
  <si>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</si>
  <si>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</si>
  <si>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</si>
  <si>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</si>
  <si>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</si>
  <si>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</si>
  <si>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</si>
  <si>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</si>
  <si>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</si>
  <si>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</si>
  <si>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</si>
  <si>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</si>
  <si>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</si>
  <si>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</si>
  <si>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</si>
  <si>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</si>
  <si>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</si>
  <si>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</si>
  <si>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</si>
  <si>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</si>
  <si>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</si>
  <si>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</si>
  <si>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</si>
  <si>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</si>
  <si>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</si>
  <si>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</si>
  <si>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</si>
  <si>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</si>
  <si>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</si>
  <si>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</si>
  <si>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</si>
  <si>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</si>
  <si>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</si>
  <si>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</si>
  <si>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</si>
  <si>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</si>
  <si>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</si>
  <si>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</si>
  <si>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</si>
  <si>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</si>
  <si>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</si>
  <si>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</si>
  <si>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</si>
  <si>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</si>
  <si>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</si>
  <si>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</si>
  <si>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</si>
  <si>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</si>
  <si>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</si>
  <si>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</si>
  <si>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</si>
  <si>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</si>
  <si>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</si>
  <si>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</si>
  <si>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</si>
  <si>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</si>
  <si>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</si>
  <si>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</si>
  <si>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</si>
  <si>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</si>
  <si>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</si>
  <si>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</si>
  <si>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</si>
  <si>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</si>
  <si>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</si>
  <si>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</si>
  <si>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</si>
  <si>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</si>
  <si>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</si>
  <si>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</si>
  <si>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</si>
  <si>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</si>
  <si>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</si>
  <si>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</si>
  <si>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</si>
  <si>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</si>
  <si>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</si>
  <si>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</si>
  <si>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</si>
  <si>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</si>
  <si>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</si>
  <si>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</si>
  <si>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</si>
  <si>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</si>
  <si>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</si>
  <si>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</si>
  <si>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</si>
  <si>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</si>
  <si>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</si>
  <si>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</si>
  <si>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</si>
  <si>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</si>
  <si>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</si>
  <si>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</si>
  <si>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</si>
  <si>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</si>
  <si>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</si>
  <si>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</si>
  <si>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</si>
  <si>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</si>
  <si>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</si>
  <si>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</si>
  <si>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</si>
  <si>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</si>
  <si>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</si>
  <si>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</si>
  <si>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</si>
  <si>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</si>
  <si>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</si>
  <si>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</si>
  <si>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</si>
  <si>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</si>
  <si>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</si>
  <si>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</si>
  <si>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</si>
  <si>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</si>
  <si>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</si>
  <si>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</si>
  <si>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</si>
  <si>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</si>
  <si>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</si>
  <si>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</si>
  <si>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</si>
  <si>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</si>
  <si>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</si>
  <si>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</si>
  <si>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</si>
  <si>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</si>
  <si>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</si>
  <si>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</si>
  <si>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</si>
  <si>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</si>
  <si>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</si>
  <si>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</si>
  <si>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</si>
  <si>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</si>
  <si>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</si>
  <si>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</si>
  <si>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</si>
  <si>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</si>
  <si>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</si>
  <si>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</si>
  <si>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</si>
  <si>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</si>
  <si>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</si>
  <si>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</si>
  <si>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</si>
  <si>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</si>
  <si>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</si>
  <si>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</si>
  <si>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</si>
  <si>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</si>
  <si>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</si>
  <si>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</si>
  <si>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</si>
  <si>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</si>
  <si>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</si>
  <si>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</si>
  <si>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</si>
  <si>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</si>
  <si>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</si>
  <si>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</si>
  <si>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</si>
  <si>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</si>
  <si>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</si>
  <si>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</si>
  <si>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</si>
  <si>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</si>
  <si>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</si>
  <si>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</si>
  <si>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</si>
  <si>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</si>
  <si>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</si>
  <si>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</si>
  <si>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</si>
  <si>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</si>
  <si>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</si>
  <si>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</si>
  <si>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</si>
  <si>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</si>
  <si>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</si>
  <si>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</si>
  <si>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</si>
  <si>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</si>
  <si>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</si>
  <si>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</si>
  <si>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</si>
  <si>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</si>
  <si>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</si>
  <si>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</si>
  <si>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</si>
  <si>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</si>
  <si>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</si>
  <si>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</si>
  <si>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</si>
  <si>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</si>
  <si>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</si>
  <si>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</si>
  <si>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</si>
  <si>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</si>
  <si>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</si>
  <si>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</si>
  <si>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</si>
  <si>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</si>
  <si>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</si>
  <si>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</si>
  <si>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</si>
  <si>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</si>
  <si>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</si>
  <si>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</si>
  <si>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</si>
  <si>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</si>
  <si>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</si>
  <si>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</si>
  <si>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</si>
  <si>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</si>
  <si>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</si>
  <si>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</si>
  <si>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</si>
  <si>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</si>
  <si>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</si>
  <si>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</si>
  <si>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</si>
  <si>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</si>
  <si>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</si>
  <si>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</si>
  <si>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</si>
  <si>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</si>
  <si>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</si>
  <si>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</si>
  <si>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</si>
  <si>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</si>
  <si>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</si>
  <si>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</si>
  <si>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</si>
  <si>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</si>
  <si>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</si>
  <si>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</si>
  <si>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</si>
  <si>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</si>
  <si>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</si>
  <si>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</si>
  <si>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</si>
  <si>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</si>
  <si>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</si>
  <si>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</si>
  <si>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</si>
  <si>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</si>
  <si>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</si>
  <si>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</si>
  <si>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</si>
  <si>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</si>
  <si>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</si>
  <si>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</si>
  <si>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</si>
  <si>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</si>
  <si>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</si>
  <si>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</si>
  <si>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</si>
  <si>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</si>
  <si>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</si>
  <si>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</si>
  <si>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</si>
  <si>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</si>
  <si>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</si>
  <si>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</si>
  <si>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</si>
  <si>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</si>
  <si>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</si>
  <si>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</si>
  <si>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</si>
  <si>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</si>
  <si>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</si>
  <si>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</si>
  <si>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</si>
  <si>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</si>
  <si>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</si>
  <si>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</si>
  <si>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</si>
  <si>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</si>
  <si>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</si>
  <si>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</si>
  <si>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</si>
  <si>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</si>
  <si>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</si>
  <si>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</si>
  <si>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</si>
  <si>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</si>
  <si>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</si>
  <si>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</si>
  <si>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</si>
  <si>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</si>
  <si>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</si>
  <si>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</si>
  <si>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</si>
  <si>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</si>
  <si>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</si>
  <si>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</si>
  <si>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</si>
  <si>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</si>
  <si>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</si>
  <si>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</si>
  <si>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</si>
  <si>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</si>
  <si>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</si>
  <si>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</si>
  <si>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</si>
  <si>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</si>
  <si>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</si>
  <si>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</si>
  <si>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</si>
  <si>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</si>
  <si>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</si>
  <si>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</si>
  <si>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</si>
  <si>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</si>
  <si>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</si>
  <si>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</si>
  <si>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</si>
  <si>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</si>
  <si>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</si>
  <si>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</si>
  <si>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</si>
  <si>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</si>
  <si>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</si>
  <si>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</si>
  <si>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</si>
  <si>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</si>
  <si>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</si>
  <si>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</si>
  <si>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</si>
  <si>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</si>
  <si>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</si>
  <si>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</si>
  <si>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</si>
  <si>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</si>
  <si>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</si>
  <si>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</si>
  <si>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</si>
  <si>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</si>
  <si>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</si>
  <si>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</si>
  <si>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</si>
  <si>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</si>
  <si>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</si>
  <si>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</si>
  <si>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</si>
  <si>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</si>
  <si>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</si>
  <si>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</si>
  <si>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</si>
  <si>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</si>
  <si>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</si>
  <si>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</si>
  <si>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</si>
  <si>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</si>
  <si>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</si>
  <si>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</si>
  <si>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</si>
  <si>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</si>
  <si>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</si>
  <si>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</si>
  <si>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</si>
  <si>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</si>
  <si>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</si>
  <si>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</si>
  <si>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</si>
  <si>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</si>
  <si>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</si>
  <si>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</si>
  <si>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</si>
  <si>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</si>
  <si>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</si>
  <si>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</si>
  <si>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</si>
  <si>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</si>
  <si>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</si>
  <si>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</si>
  <si>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</si>
  <si>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</si>
  <si>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</si>
  <si>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</si>
  <si>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</si>
  <si>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</si>
  <si>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</si>
  <si>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</si>
  <si>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</si>
  <si>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</si>
  <si>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</si>
  <si>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</si>
  <si>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</si>
  <si>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</si>
  <si>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</si>
  <si>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</si>
  <si>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</si>
  <si>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</si>
  <si>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</si>
  <si>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</si>
  <si>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</si>
  <si>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</si>
  <si>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</si>
  <si>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</si>
  <si>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</si>
  <si>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</si>
  <si>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</si>
  <si>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</si>
  <si>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</si>
  <si>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</si>
  <si>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</si>
  <si>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</si>
  <si>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</si>
  <si>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</si>
  <si>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</si>
  <si>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</si>
  <si>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</si>
  <si>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</si>
  <si>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</si>
  <si>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</si>
  <si>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</si>
  <si>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</si>
  <si>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</si>
  <si>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</si>
  <si>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</si>
  <si>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</si>
  <si>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</si>
  <si>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</si>
  <si>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</si>
  <si>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</si>
  <si>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</si>
  <si>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</si>
  <si>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</si>
  <si>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</si>
  <si>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</si>
  <si>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</si>
  <si>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</si>
  <si>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</si>
  <si>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</si>
  <si>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</si>
  <si>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</si>
  <si>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</si>
  <si>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</si>
  <si>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</si>
  <si>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</si>
  <si>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</si>
  <si>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</si>
  <si>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</si>
  <si>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</si>
  <si>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</si>
  <si>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</si>
  <si>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</si>
  <si>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</si>
  <si>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</si>
  <si>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</si>
  <si>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</si>
  <si>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</si>
  <si>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</si>
  <si>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</si>
  <si>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</si>
  <si>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</si>
  <si>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</si>
  <si>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</si>
  <si>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</si>
  <si>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</si>
  <si>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</si>
  <si>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</si>
  <si>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</si>
  <si>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</si>
  <si>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</si>
  <si>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</si>
  <si>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</si>
  <si>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</si>
  <si>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</si>
  <si>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</si>
  <si>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</si>
  <si>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</si>
  <si>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</si>
  <si>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</si>
  <si>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</si>
  <si>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</si>
  <si>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</si>
  <si>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</si>
  <si>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</si>
  <si>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</si>
  <si>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</si>
  <si>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</si>
  <si>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</si>
  <si>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</si>
  <si>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</si>
  <si>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</si>
  <si>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</si>
  <si>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</si>
  <si>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</si>
  <si>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</si>
  <si>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</si>
  <si>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</si>
  <si>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</si>
  <si>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</si>
  <si>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</si>
  <si>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</si>
  <si>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</si>
  <si>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</si>
  <si>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</si>
  <si>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</si>
  <si>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</si>
  <si>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</si>
  <si>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</si>
  <si>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</si>
  <si>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</si>
  <si>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</si>
  <si>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</si>
  <si>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</si>
  <si>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</si>
  <si>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</si>
  <si>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</si>
  <si>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</si>
  <si>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</si>
  <si>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</si>
  <si>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</si>
  <si>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</si>
  <si>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</si>
  <si>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</si>
  <si>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</si>
  <si>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</si>
  <si>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</si>
  <si>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</si>
  <si>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</si>
  <si>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</si>
  <si>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</si>
  <si>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</si>
  <si>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</si>
  <si>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</si>
  <si>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</si>
  <si>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</si>
  <si>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</si>
  <si>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</si>
  <si>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</si>
  <si>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</si>
  <si>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</si>
  <si>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</si>
  <si>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</si>
  <si>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</si>
  <si>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</si>
  <si>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</si>
  <si>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</si>
  <si>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</si>
  <si>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</si>
  <si>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</si>
  <si>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</si>
  <si>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</si>
  <si>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</si>
  <si>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</si>
  <si>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</si>
  <si>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</si>
  <si>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</si>
  <si>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</si>
  <si>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</si>
  <si>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</si>
  <si>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</si>
  <si>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</si>
  <si>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</si>
  <si>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</si>
  <si>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</si>
  <si>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</si>
  <si>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</si>
  <si>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</si>
  <si>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</si>
  <si>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</si>
  <si>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</si>
  <si>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</si>
  <si>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</si>
  <si>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</si>
  <si>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</si>
  <si>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</si>
  <si>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</si>
  <si>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</si>
  <si>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</si>
  <si>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</si>
  <si>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</si>
  <si>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</si>
  <si>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</si>
  <si>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</si>
  <si>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</si>
  <si>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</si>
  <si>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</si>
  <si>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</si>
  <si>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</si>
  <si>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</si>
  <si>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</si>
  <si>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</si>
  <si>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</si>
  <si>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</si>
  <si>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</si>
  <si>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</si>
  <si>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</si>
  <si>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</si>
  <si>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</si>
  <si>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</si>
  <si>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</si>
  <si>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</si>
  <si>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</si>
  <si>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</si>
  <si>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</si>
  <si>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</si>
  <si>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</si>
  <si>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</si>
  <si>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</si>
  <si>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</si>
  <si>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</si>
  <si>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</si>
  <si>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</si>
  <si>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</si>
  <si>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</si>
  <si>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</si>
  <si>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</si>
  <si>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</si>
  <si>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</si>
  <si>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</si>
  <si>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</si>
  <si>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</si>
  <si>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</si>
  <si>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</si>
  <si>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</si>
  <si>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</si>
  <si>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</si>
  <si>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</si>
  <si>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</si>
  <si>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</si>
  <si>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</si>
  <si>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</si>
  <si>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</si>
  <si>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</si>
  <si>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</si>
  <si>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</si>
  <si>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</si>
  <si>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</si>
  <si>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</si>
  <si>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</si>
  <si>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</si>
  <si>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</si>
  <si>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</si>
  <si>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</si>
  <si>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</si>
  <si>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</si>
  <si>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</si>
  <si>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</si>
  <si>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</si>
  <si>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</si>
  <si>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</si>
  <si>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</si>
  <si>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</si>
  <si>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</si>
  <si>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</si>
  <si>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</si>
  <si>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</si>
  <si>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</si>
  <si>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</si>
  <si>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</si>
  <si>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</si>
  <si>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</si>
  <si>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</si>
  <si>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</si>
  <si>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</si>
  <si>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</si>
  <si>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</si>
  <si>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</si>
  <si>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</si>
  <si>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</si>
  <si>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</si>
  <si>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</si>
  <si>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</si>
  <si>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</si>
  <si>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</si>
  <si>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</si>
  <si>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</si>
  <si>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</si>
  <si>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</si>
  <si>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</si>
  <si>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</si>
  <si>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</si>
  <si>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</si>
  <si>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</si>
  <si>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</si>
  <si>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</si>
  <si>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</si>
  <si>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</si>
  <si>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</si>
  <si>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</si>
  <si>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</si>
  <si>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</si>
  <si>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</si>
  <si>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</si>
  <si>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</si>
  <si>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</si>
  <si>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</si>
  <si>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</si>
  <si>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</si>
  <si>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</si>
  <si>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</si>
  <si>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</si>
  <si>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</si>
  <si>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</si>
  <si>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</si>
  <si>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</si>
  <si>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</si>
  <si>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</si>
  <si>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</si>
  <si>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</si>
  <si>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</si>
  <si>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</si>
  <si>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</si>
  <si>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</si>
  <si>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</si>
  <si>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</si>
  <si>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</si>
  <si>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</si>
  <si>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</si>
  <si>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</si>
  <si>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</si>
  <si>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</si>
  <si>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</si>
  <si>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</si>
  <si>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</si>
  <si>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</si>
  <si>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</si>
  <si>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</si>
  <si>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</si>
  <si>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</si>
  <si>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</si>
  <si>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</si>
  <si>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</si>
  <si>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</si>
  <si>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</si>
  <si>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</si>
  <si>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</si>
  <si>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</si>
  <si>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</si>
  <si>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</si>
  <si>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</si>
  <si>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</si>
  <si>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</si>
  <si>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</si>
  <si>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</si>
  <si>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</si>
  <si>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</si>
  <si>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</si>
  <si>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</si>
  <si>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</si>
  <si>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</si>
  <si>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</si>
  <si>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</si>
  <si>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</si>
  <si>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</si>
  <si>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</si>
  <si>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</si>
  <si>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</si>
  <si>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</si>
  <si>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</si>
  <si>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</si>
  <si>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</si>
  <si>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</si>
  <si>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</si>
  <si>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</si>
  <si>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</si>
  <si>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</si>
  <si>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</si>
  <si>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</si>
  <si>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</si>
  <si>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</si>
  <si>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</si>
  <si>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</si>
  <si>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</si>
  <si>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</si>
  <si>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</si>
  <si>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</si>
  <si>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</si>
  <si>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</si>
  <si>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</si>
  <si>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</si>
  <si>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</si>
  <si>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</si>
  <si>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</si>
  <si>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</si>
  <si>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</si>
  <si>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</si>
  <si>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</si>
  <si>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</si>
  <si>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</si>
  <si>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</si>
  <si>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</si>
  <si>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</si>
  <si>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</si>
  <si>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</si>
  <si>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</si>
  <si>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</si>
  <si>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</si>
  <si>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</si>
  <si>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</si>
  <si>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</si>
  <si>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</si>
  <si>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</si>
  <si>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</si>
  <si>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</si>
  <si>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</si>
  <si>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</si>
  <si>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</si>
  <si>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</si>
  <si>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</si>
  <si>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</si>
  <si>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</si>
  <si>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</si>
  <si>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</si>
  <si>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</si>
  <si>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</si>
  <si>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</si>
  <si>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</si>
  <si>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</si>
  <si>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</si>
  <si>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</si>
  <si>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</si>
  <si>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</si>
  <si>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</si>
  <si>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</si>
  <si>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</si>
  <si>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</si>
  <si>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</si>
  <si>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</si>
  <si>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</si>
  <si>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</si>
  <si>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</si>
  <si>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</si>
  <si>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</si>
  <si>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</si>
  <si>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</si>
  <si>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</si>
  <si>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</si>
  <si>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</si>
  <si>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</si>
  <si>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</si>
  <si>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</si>
  <si>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</si>
  <si>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</si>
  <si>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</si>
  <si>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</si>
  <si>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</si>
  <si>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</si>
  <si>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</si>
  <si>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</si>
  <si>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</si>
  <si>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</si>
  <si>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</si>
  <si>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</si>
  <si>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</si>
  <si>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</si>
  <si>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</si>
  <si>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</si>
  <si>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</si>
  <si>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</si>
  <si>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</si>
  <si>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</si>
  <si>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</si>
  <si>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</si>
  <si>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</si>
  <si>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</si>
  <si>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</si>
  <si>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</si>
  <si>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</si>
  <si>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</si>
  <si>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</si>
  <si>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</si>
  <si>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</si>
  <si>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</si>
  <si>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</si>
  <si>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</si>
  <si>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</si>
  <si>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</si>
  <si>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</si>
  <si>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</si>
  <si>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</si>
  <si>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</si>
  <si>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</si>
  <si>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</si>
  <si>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</si>
  <si>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</si>
  <si>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</si>
  <si>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</si>
  <si>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</si>
  <si>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</si>
  <si>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</si>
  <si>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</si>
  <si>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</si>
  <si>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</si>
  <si>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</si>
  <si>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</si>
  <si>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</si>
  <si>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</si>
  <si>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</si>
  <si>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</si>
  <si>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</si>
  <si>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</si>
  <si>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</si>
  <si>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</si>
  <si>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</si>
  <si>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</si>
  <si>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</si>
  <si>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</si>
  <si>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</si>
  <si>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</si>
  <si>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</si>
  <si>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</si>
  <si>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</si>
  <si>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</si>
  <si>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</si>
  <si>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</si>
  <si>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</si>
  <si>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</si>
  <si>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</si>
  <si>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</si>
  <si>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</si>
  <si>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</si>
  <si>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</si>
  <si>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</si>
  <si>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</si>
  <si>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</si>
  <si>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</si>
  <si>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</si>
  <si>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</si>
  <si>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</si>
  <si>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</si>
  <si>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</si>
  <si>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</si>
  <si>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</si>
  <si>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</si>
  <si>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</si>
  <si>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</si>
  <si>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</si>
  <si>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</si>
  <si>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</si>
  <si>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</si>
  <si>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</si>
  <si>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</si>
  <si>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</si>
  <si>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</si>
  <si>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</si>
  <si>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</si>
  <si>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</si>
  <si>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</si>
  <si>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</si>
  <si>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</si>
  <si>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</si>
  <si>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</si>
  <si>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</si>
  <si>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</si>
  <si>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</si>
  <si>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</si>
  <si>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</si>
  <si>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</si>
  <si>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</si>
  <si>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</si>
  <si>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</si>
  <si>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</si>
  <si>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</si>
  <si>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</si>
  <si>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</si>
  <si>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</si>
  <si>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</si>
  <si>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</si>
  <si>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</si>
  <si>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</si>
  <si>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</si>
  <si>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</si>
  <si>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</si>
  <si>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</si>
  <si>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</si>
  <si>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</si>
  <si>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</si>
  <si>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</si>
  <si>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</si>
  <si>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</si>
  <si>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</si>
  <si>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</si>
  <si>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</si>
  <si>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</si>
  <si>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</si>
  <si>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</si>
  <si>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</si>
  <si>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</si>
  <si>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</si>
  <si>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</si>
  <si>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</si>
  <si>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</si>
  <si>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</si>
  <si>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</si>
  <si>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</si>
  <si>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</si>
  <si>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</si>
  <si>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</si>
  <si>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</si>
  <si>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</si>
  <si>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</si>
  <si>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</si>
  <si>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</si>
  <si>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</si>
  <si>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</si>
  <si>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</si>
  <si>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</si>
  <si>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</si>
  <si>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</si>
  <si>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</si>
  <si>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</si>
  <si>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</si>
  <si>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</si>
  <si>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</si>
  <si>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</si>
  <si>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</si>
  <si>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</si>
  <si>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</si>
  <si>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</si>
  <si>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</si>
  <si>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</si>
  <si>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</si>
  <si>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</si>
  <si>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</si>
  <si>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</si>
  <si>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</si>
  <si>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</si>
  <si>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</si>
  <si>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</si>
  <si>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</si>
  <si>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</si>
  <si>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</si>
  <si>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</si>
  <si>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</si>
  <si>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</si>
  <si>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</si>
  <si>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</si>
  <si>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</si>
  <si>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</si>
  <si>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</si>
  <si>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</si>
  <si>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</si>
  <si>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</si>
  <si>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</si>
  <si>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</si>
  <si>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</si>
  <si>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</si>
  <si>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</si>
  <si>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</si>
  <si>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</si>
  <si>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</si>
  <si>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</si>
  <si>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</si>
  <si>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</si>
  <si>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</si>
  <si>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</si>
  <si>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</si>
  <si>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</si>
  <si>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</si>
  <si>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</si>
  <si>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</si>
  <si>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</si>
  <si>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</si>
  <si>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</si>
  <si>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</si>
  <si>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</si>
  <si>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</si>
  <si>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</si>
  <si>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</si>
  <si>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</si>
  <si>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</si>
  <si>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</si>
  <si>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</si>
  <si>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</si>
  <si>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</si>
  <si>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</si>
  <si>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</si>
  <si>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</si>
  <si>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</si>
  <si>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</si>
  <si>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</si>
  <si>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</si>
  <si>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</si>
  <si>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</si>
  <si>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</si>
  <si>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</si>
  <si>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</si>
  <si>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</si>
  <si>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</si>
  <si>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</si>
  <si>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</si>
  <si>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</si>
  <si>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</si>
  <si>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</si>
  <si>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</si>
  <si>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</si>
  <si>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</si>
  <si>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</si>
  <si>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</si>
  <si>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</si>
  <si>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</si>
  <si>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</si>
  <si>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</si>
  <si>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</si>
  <si>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</si>
  <si>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</si>
  <si>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</si>
  <si>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</si>
  <si>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</si>
  <si>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</si>
  <si>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</si>
  <si>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</si>
  <si>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</si>
  <si>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</si>
  <si>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</si>
  <si>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</si>
  <si>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</si>
  <si>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</si>
  <si>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</si>
  <si>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</si>
  <si>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</si>
  <si>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</si>
  <si>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</si>
  <si>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</si>
  <si>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</si>
  <si>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</si>
  <si>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</si>
  <si>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</si>
  <si>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</si>
  <si>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</si>
  <si>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</si>
  <si>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</si>
  <si>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</si>
  <si>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</si>
  <si>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</si>
  <si>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</si>
  <si>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</si>
  <si>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</si>
  <si>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</si>
  <si>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</si>
  <si>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</si>
  <si>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</si>
  <si>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</si>
  <si>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</si>
  <si>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</si>
  <si>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</si>
  <si>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</si>
  <si>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</si>
  <si>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</si>
  <si>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</si>
  <si>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</si>
  <si>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</si>
  <si>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</si>
  <si>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</si>
  <si>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</si>
  <si>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</si>
  <si>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</si>
  <si>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</si>
  <si>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</si>
  <si>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</si>
  <si>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</si>
  <si>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</si>
  <si>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</si>
  <si>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</si>
  <si>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</si>
  <si>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</si>
  <si>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</si>
  <si>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</si>
  <si>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</si>
  <si>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</si>
  <si>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</si>
  <si>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</si>
  <si>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</si>
  <si>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</si>
  <si>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</si>
  <si>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</si>
  <si>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</si>
  <si>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</si>
  <si>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</si>
  <si>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</si>
  <si>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</si>
  <si>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</si>
  <si>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</si>
  <si>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</si>
  <si>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</si>
  <si>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</si>
  <si>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</si>
  <si>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</si>
  <si>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</si>
  <si>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</si>
  <si>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</si>
  <si>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</si>
  <si>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</si>
  <si>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</si>
  <si>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</si>
  <si>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</si>
  <si>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</si>
  <si>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</si>
  <si>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</si>
  <si>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</si>
  <si>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</si>
  <si>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</si>
  <si>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</si>
  <si>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</si>
  <si>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</si>
  <si>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</si>
  <si>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</si>
  <si>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</si>
  <si>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</si>
  <si>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</si>
  <si>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</si>
  <si>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</si>
  <si>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</si>
  <si>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</si>
  <si>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</si>
  <si>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</si>
  <si>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</si>
  <si>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</si>
  <si>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</si>
  <si>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</si>
  <si>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</si>
  <si>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</si>
  <si>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</si>
  <si>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</si>
  <si>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</si>
  <si>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</si>
  <si>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</si>
  <si>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</si>
  <si>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</si>
  <si>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</si>
  <si>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</si>
  <si>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</si>
  <si>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</si>
  <si>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</si>
  <si>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</si>
  <si>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</si>
  <si>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</si>
  <si>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</si>
  <si>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</si>
  <si>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</si>
  <si>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</si>
  <si>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</si>
  <si>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</si>
  <si>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</si>
  <si>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</si>
  <si>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</si>
  <si>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</si>
  <si>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</si>
  <si>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</si>
  <si>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</si>
  <si>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</si>
  <si>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</si>
  <si>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</si>
  <si>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</si>
  <si>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</si>
  <si>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</si>
  <si>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</si>
  <si>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</si>
  <si>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</si>
  <si>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</si>
  <si>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</si>
  <si>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</si>
  <si>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</si>
  <si>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</si>
  <si>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</si>
  <si>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</si>
  <si>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</si>
  <si>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</si>
  <si>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</si>
  <si>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</si>
  <si>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</si>
  <si>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</si>
  <si>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</si>
  <si>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</si>
  <si>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</si>
  <si>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</si>
  <si>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</si>
  <si>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</si>
  <si>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</si>
  <si>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</si>
  <si>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</si>
  <si>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</si>
  <si>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</si>
  <si>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</si>
  <si>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</si>
  <si>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</si>
  <si>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</si>
  <si>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</si>
  <si>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</si>
  <si>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</si>
  <si>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</si>
  <si>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</si>
  <si>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</si>
  <si>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</si>
  <si>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</si>
  <si>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</si>
  <si>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</si>
  <si>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</si>
  <si>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</si>
  <si>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</si>
  <si>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</si>
  <si>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</si>
  <si>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</si>
  <si>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</si>
  <si>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</si>
  <si>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</si>
  <si>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</si>
  <si>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</si>
  <si>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</si>
  <si>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</si>
  <si>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</si>
  <si>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</si>
  <si>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</si>
  <si>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</si>
  <si>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</si>
  <si>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</si>
  <si>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</si>
  <si>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</si>
  <si>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</si>
  <si>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</si>
  <si>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</si>
  <si>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</si>
  <si>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</si>
  <si>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</si>
  <si>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</si>
  <si>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</si>
  <si>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</si>
  <si>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</si>
  <si>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</si>
  <si>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</si>
  <si>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</si>
  <si>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</si>
  <si>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</si>
  <si>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</si>
  <si>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</si>
  <si>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</si>
  <si>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</si>
  <si>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</si>
  <si>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</si>
  <si>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</si>
  <si>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</si>
  <si>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</si>
  <si>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</si>
  <si>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</si>
  <si>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</si>
  <si>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</si>
  <si>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</si>
  <si>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</si>
  <si>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</si>
  <si>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</si>
  <si>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</si>
  <si>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</si>
  <si>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</si>
  <si>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</si>
  <si>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</si>
  <si>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</si>
  <si>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</si>
  <si>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</si>
  <si>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</si>
  <si>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</si>
  <si>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</si>
  <si>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</si>
  <si>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</si>
  <si>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</si>
  <si>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</si>
  <si>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</si>
  <si>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</si>
  <si>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</si>
  <si>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</si>
  <si>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</si>
  <si>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</si>
  <si>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</si>
  <si>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</si>
  <si>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</si>
  <si>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</si>
  <si>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</si>
  <si>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</si>
  <si>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</si>
  <si>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</si>
  <si>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</si>
  <si>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</si>
  <si>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</si>
  <si>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</si>
  <si>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</si>
  <si>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</si>
  <si>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</si>
  <si>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</si>
  <si>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</si>
  <si>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</si>
  <si>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</si>
  <si>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</si>
  <si>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</si>
  <si>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</si>
  <si>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</si>
  <si>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</si>
  <si>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</si>
  <si>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</si>
  <si>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</si>
  <si>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</si>
  <si>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</si>
  <si>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</si>
  <si>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</si>
  <si>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</si>
  <si>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</si>
  <si>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</si>
  <si>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</si>
  <si>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</si>
  <si>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</si>
  <si>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</si>
  <si>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</si>
  <si>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</si>
  <si>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</si>
  <si>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</si>
  <si>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</si>
  <si>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</si>
  <si>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</si>
  <si>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</si>
  <si>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</si>
  <si>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</si>
  <si>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</si>
  <si>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</si>
  <si>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</si>
  <si>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</si>
  <si>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</si>
  <si>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</si>
  <si>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</si>
  <si>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</si>
  <si>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</si>
  <si>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</si>
  <si>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</si>
  <si>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</si>
  <si>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</si>
  <si>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</si>
  <si>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</si>
  <si>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</si>
  <si>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</si>
  <si>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</si>
  <si>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</si>
  <si>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</si>
  <si>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</si>
  <si>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</si>
  <si>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</si>
  <si>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</si>
  <si>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</si>
  <si>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</si>
  <si>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</si>
  <si>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</si>
  <si>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</si>
  <si>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</si>
  <si>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</si>
  <si>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</si>
  <si>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</si>
  <si>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</si>
  <si>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</si>
  <si>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</si>
  <si>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</si>
  <si>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</si>
  <si>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</si>
  <si>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</si>
  <si>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</si>
  <si>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</si>
  <si>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</si>
  <si>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</si>
  <si>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</si>
  <si>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</si>
  <si>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</si>
  <si>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</si>
  <si>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</si>
  <si>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</si>
  <si>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</si>
  <si>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</si>
  <si>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</si>
  <si>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</si>
  <si>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</si>
  <si>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</si>
  <si>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</si>
  <si>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</si>
  <si>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</si>
  <si>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</si>
  <si>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</si>
  <si>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</si>
  <si>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</si>
  <si>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</si>
  <si>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</si>
  <si>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</si>
  <si>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</si>
  <si>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</si>
  <si>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</si>
  <si>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</si>
  <si>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</si>
  <si>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</si>
  <si>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</si>
  <si>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</si>
  <si>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</si>
  <si>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</si>
  <si>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</si>
  <si>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</si>
  <si>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</si>
  <si>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</si>
  <si>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</si>
  <si>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</si>
  <si>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</si>
  <si>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</si>
  <si>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</si>
  <si>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</si>
  <si>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</si>
  <si>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</si>
  <si>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</si>
  <si>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</si>
  <si>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</si>
  <si>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</si>
  <si>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</si>
  <si>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</si>
  <si>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</si>
  <si>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</si>
  <si>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</si>
  <si>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</si>
  <si>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</si>
  <si>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</si>
  <si>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</si>
  <si>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</si>
  <si>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</si>
  <si>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</si>
  <si>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</si>
  <si>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</si>
  <si>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</si>
  <si>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</si>
  <si>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</si>
  <si>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</si>
  <si>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</si>
  <si>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</si>
  <si>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</si>
  <si>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</si>
  <si>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</si>
  <si>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</si>
  <si>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</si>
  <si>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</si>
  <si>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</si>
  <si>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</si>
  <si>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</si>
  <si>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</si>
  <si>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</si>
  <si>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</si>
  <si>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</si>
  <si>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</si>
  <si>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</si>
  <si>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</si>
  <si>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</si>
  <si>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</si>
  <si>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</si>
  <si>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</si>
  <si>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</si>
  <si>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</si>
  <si>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</si>
  <si>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</si>
  <si>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</si>
  <si>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</si>
  <si>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</si>
  <si>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</si>
  <si>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</si>
  <si>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</si>
  <si>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</si>
  <si>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</si>
  <si>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</si>
  <si>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</si>
  <si>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</si>
  <si>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</si>
  <si>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</si>
  <si>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</si>
  <si>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</si>
  <si>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</si>
  <si>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</si>
  <si>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</si>
  <si>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</si>
  <si>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</si>
  <si>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</si>
  <si>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</si>
  <si>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</si>
  <si>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</si>
  <si>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</si>
  <si>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</si>
  <si>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</si>
  <si>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</si>
  <si>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</si>
  <si>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</si>
  <si>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</si>
  <si>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</si>
  <si>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</si>
  <si>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</si>
  <si>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</si>
  <si>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</si>
  <si>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</si>
  <si>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</si>
  <si>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</si>
  <si>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</si>
  <si>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</si>
  <si>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</si>
  <si>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</si>
  <si>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</si>
  <si>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</si>
  <si>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</si>
  <si>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</si>
  <si>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</si>
  <si>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</si>
  <si>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</si>
  <si>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</si>
  <si>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</si>
  <si>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</si>
  <si>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</si>
  <si>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</si>
  <si>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</si>
  <si>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</si>
  <si>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</si>
  <si>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</si>
  <si>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</si>
  <si>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</si>
  <si>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</si>
  <si>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</si>
  <si>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</si>
  <si>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</si>
  <si>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</si>
  <si>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</si>
  <si>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</si>
  <si>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</si>
  <si>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</si>
  <si>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</si>
  <si>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</si>
  <si>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</si>
  <si>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</si>
  <si>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</si>
  <si>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</si>
  <si>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</si>
  <si>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</si>
  <si>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</si>
  <si>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</si>
  <si>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</si>
  <si>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</si>
  <si>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</si>
  <si>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</si>
  <si>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</si>
  <si>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</si>
  <si>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</si>
  <si>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</si>
  <si>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</si>
  <si>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</si>
  <si>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</si>
  <si>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</si>
  <si>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</si>
  <si>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</si>
  <si>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</si>
  <si>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</si>
  <si>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</si>
  <si>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</si>
  <si>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</si>
  <si>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</si>
  <si>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</si>
  <si>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</si>
  <si>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</si>
  <si>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</si>
  <si>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</si>
  <si>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</si>
  <si>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</si>
  <si>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</si>
  <si>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</si>
  <si>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</si>
  <si>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</si>
  <si>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</si>
  <si>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</si>
  <si>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</si>
  <si>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</si>
  <si>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</si>
  <si>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</si>
  <si>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</si>
  <si>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</si>
  <si>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</si>
  <si>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</si>
  <si>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</si>
  <si>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</si>
  <si>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</si>
  <si>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</si>
  <si>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</si>
  <si>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</si>
  <si>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</si>
  <si>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</si>
  <si>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</si>
  <si>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</si>
  <si>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</si>
  <si>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</si>
  <si>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</si>
  <si>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</si>
  <si>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</si>
  <si>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</si>
  <si>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</si>
  <si>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</si>
  <si>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</si>
  <si>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</si>
  <si>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</si>
  <si>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</si>
  <si>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</si>
  <si>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</si>
  <si>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</si>
  <si>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</si>
  <si>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</si>
  <si>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</si>
  <si>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</si>
  <si>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</si>
  <si>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</si>
  <si>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</si>
  <si>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</si>
  <si>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</si>
  <si>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</si>
  <si>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</si>
  <si>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</si>
  <si>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</si>
  <si>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</si>
  <si>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</si>
  <si>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</si>
  <si>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</si>
  <si>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</si>
  <si>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</si>
  <si>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</si>
  <si>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</si>
  <si>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</si>
  <si>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</si>
  <si>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</si>
  <si>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</si>
  <si>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</si>
  <si>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</si>
  <si>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</si>
  <si>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</si>
  <si>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</si>
  <si>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</si>
  <si>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</si>
  <si>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</si>
  <si>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</si>
  <si>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</si>
  <si>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</si>
  <si>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</si>
  <si>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</si>
  <si>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</si>
  <si>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</si>
  <si>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</si>
  <si>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</si>
  <si>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</si>
  <si>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</si>
  <si>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</si>
  <si>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</si>
  <si>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</si>
  <si>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</si>
  <si>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</si>
  <si>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</si>
  <si>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</si>
  <si>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</si>
  <si>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</si>
  <si>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</si>
  <si>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</si>
  <si>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</si>
  <si>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</si>
  <si>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</si>
  <si>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</si>
  <si>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</si>
  <si>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</si>
  <si>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</si>
  <si>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</si>
  <si>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</si>
  <si>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</si>
  <si>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</si>
  <si>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</si>
  <si>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</si>
  <si>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</si>
  <si>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</si>
  <si>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</si>
  <si>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</si>
  <si>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</si>
  <si>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</si>
  <si>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</si>
  <si>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</si>
  <si>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</si>
  <si>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</si>
  <si>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</si>
  <si>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</si>
  <si>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</si>
  <si>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</si>
  <si>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</si>
  <si>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</si>
  <si>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</si>
  <si>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</si>
  <si>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</si>
  <si>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</si>
  <si>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</si>
  <si>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</si>
  <si>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</si>
  <si>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</si>
  <si>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</si>
  <si>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</si>
  <si>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</si>
  <si>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</si>
  <si>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</si>
  <si>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</si>
  <si>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</si>
  <si>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</si>
  <si>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</si>
  <si>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</si>
  <si>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</si>
  <si>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</si>
  <si>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</si>
  <si>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</si>
  <si>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</si>
  <si>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</si>
  <si>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</si>
  <si>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</si>
  <si>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</si>
  <si>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</si>
  <si>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</si>
  <si>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</si>
  <si>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</si>
  <si>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</si>
  <si>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</si>
  <si>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</si>
  <si>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</si>
  <si>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</si>
  <si>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</si>
  <si>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</si>
  <si>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</si>
  <si>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</si>
  <si>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</si>
  <si>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</si>
  <si>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</si>
  <si>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</si>
  <si>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</si>
  <si>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</si>
  <si>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</si>
  <si>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</si>
  <si>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</si>
  <si>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</si>
  <si>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</si>
  <si>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</si>
  <si>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</si>
  <si>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</si>
  <si>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</si>
  <si>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</si>
  <si>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</si>
  <si>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</si>
  <si>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</si>
  <si>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</si>
  <si>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</si>
  <si>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</si>
  <si>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</si>
  <si>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</si>
  <si>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</si>
  <si>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</si>
  <si>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</si>
  <si>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</si>
  <si>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</si>
  <si>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</si>
  <si>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</si>
  <si>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</si>
  <si>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</si>
  <si>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</si>
  <si>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</si>
  <si>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</si>
  <si>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</si>
  <si>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</si>
  <si>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</si>
  <si>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</si>
  <si>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</si>
  <si>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</si>
  <si>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</si>
  <si>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</si>
  <si>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</si>
  <si>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</si>
  <si>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</si>
  <si>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</si>
  <si>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</si>
  <si>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</si>
  <si>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</si>
  <si>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</si>
  <si>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</si>
  <si>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</si>
  <si>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</si>
  <si>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</si>
  <si>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</si>
  <si>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</si>
  <si>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</si>
  <si>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</si>
  <si>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</si>
  <si>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</si>
  <si>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</si>
  <si>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</si>
  <si>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</si>
  <si>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</si>
  <si>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</si>
  <si>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</si>
  <si>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</si>
  <si>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</si>
  <si>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</si>
  <si>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</si>
  <si>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</si>
  <si>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</si>
  <si>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</si>
  <si>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</si>
  <si>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</si>
  <si>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</si>
  <si>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</si>
  <si>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</si>
  <si>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</si>
  <si>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</si>
  <si>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</si>
  <si>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</si>
  <si>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</si>
  <si>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</si>
  <si>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</si>
  <si>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</si>
  <si>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</si>
  <si>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</si>
  <si>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</si>
  <si>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</si>
  <si>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</si>
  <si>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</si>
  <si>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</si>
  <si>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</si>
  <si>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</si>
  <si>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</si>
  <si>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</si>
  <si>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</si>
  <si>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</si>
  <si>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</si>
  <si>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</si>
  <si>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</si>
  <si>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</si>
  <si>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</si>
  <si>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</si>
  <si>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</si>
  <si>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</si>
  <si>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</si>
  <si>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</si>
  <si>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</si>
  <si>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</si>
  <si>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</si>
  <si>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</si>
  <si>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</si>
  <si>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</si>
  <si>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</si>
  <si>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</si>
  <si>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</si>
  <si>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</si>
  <si>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</si>
  <si>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</si>
  <si>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</si>
  <si>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</si>
  <si>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</si>
  <si>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</si>
  <si>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</si>
  <si>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</si>
  <si>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</si>
  <si>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</si>
  <si>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</si>
  <si>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</si>
  <si>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</si>
  <si>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</si>
  <si>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</si>
  <si>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</si>
  <si>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</si>
  <si>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</si>
  <si>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</si>
  <si>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</si>
  <si>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</si>
  <si>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</si>
  <si>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</si>
  <si>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</si>
  <si>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</si>
  <si>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</si>
  <si>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</si>
  <si>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</si>
  <si>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</si>
  <si>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</si>
  <si>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</si>
  <si>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</si>
  <si>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</si>
  <si>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</si>
  <si>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</si>
  <si>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</si>
  <si>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</si>
  <si>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</si>
  <si>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</si>
  <si>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</si>
  <si>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</si>
  <si>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</si>
  <si>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</si>
  <si>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</si>
  <si>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</si>
  <si>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</si>
  <si>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</si>
  <si>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</si>
  <si>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</si>
  <si>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</si>
  <si>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</si>
  <si>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</si>
  <si>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</si>
  <si>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</si>
  <si>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</si>
  <si>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</si>
  <si>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</si>
  <si>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</si>
  <si>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</si>
  <si>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</si>
  <si>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</si>
  <si>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</si>
  <si>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</si>
  <si>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</si>
  <si>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</si>
  <si>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</si>
  <si>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</si>
  <si>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</si>
  <si>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</si>
  <si>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</si>
  <si>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</si>
  <si>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</si>
  <si>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</si>
  <si>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</si>
  <si>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</si>
  <si>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</si>
  <si>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</si>
  <si>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</si>
  <si>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</si>
  <si>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</si>
  <si>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</si>
  <si>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</si>
  <si>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</si>
  <si>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</si>
  <si>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</si>
  <si>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</si>
  <si>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</si>
  <si>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</si>
  <si>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</si>
  <si>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</si>
  <si>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</si>
  <si>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</si>
  <si>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</si>
  <si>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</si>
  <si>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</si>
  <si>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</si>
  <si>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</si>
  <si>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</si>
  <si>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</si>
  <si>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</si>
  <si>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</si>
  <si>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</si>
  <si>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</si>
  <si>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</si>
  <si>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</si>
  <si>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</si>
  <si>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</si>
  <si>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</si>
  <si>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</si>
  <si>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</si>
  <si>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</si>
  <si>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</si>
  <si>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</si>
  <si>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</si>
  <si>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</si>
  <si>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</si>
  <si>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</si>
  <si>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</si>
  <si>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</si>
  <si>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</si>
  <si>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</si>
  <si>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</si>
  <si>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</si>
  <si>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</si>
  <si>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</si>
  <si>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</si>
  <si>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</si>
  <si>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</si>
  <si>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</si>
  <si>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</si>
  <si>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</si>
  <si>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</si>
  <si>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</si>
  <si>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</si>
  <si>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</si>
  <si>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</si>
  <si>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</si>
  <si>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</si>
  <si>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</si>
  <si>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</si>
  <si>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</si>
  <si>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</si>
  <si>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</si>
  <si>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</si>
  <si>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</si>
  <si>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</si>
  <si>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</si>
  <si>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</si>
  <si>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</si>
  <si>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</si>
  <si>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</si>
  <si>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</si>
  <si>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</si>
  <si>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</si>
  <si>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</si>
  <si>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</si>
  <si>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</si>
  <si>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</si>
  <si>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</si>
  <si>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</si>
  <si>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</si>
  <si>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</si>
  <si>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</si>
  <si>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</si>
  <si>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</si>
  <si>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</si>
  <si>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</si>
  <si>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</si>
  <si>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</si>
  <si>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</si>
  <si>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</si>
  <si>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</si>
  <si>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</si>
  <si>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</si>
  <si>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</si>
  <si>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</si>
  <si>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</si>
  <si>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</si>
  <si>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</si>
  <si>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</si>
  <si>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</si>
  <si>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</si>
  <si>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</si>
  <si>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</si>
  <si>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</si>
  <si>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</si>
  <si>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</si>
  <si>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</si>
  <si>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</si>
  <si>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</si>
  <si>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</si>
  <si>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</si>
  <si>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</si>
  <si>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</si>
  <si>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</si>
  <si>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</si>
  <si>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</si>
  <si>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</si>
  <si>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</si>
  <si>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</si>
  <si>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</si>
  <si>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</si>
  <si>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</si>
  <si>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</si>
  <si>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</si>
  <si>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</si>
  <si>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</si>
  <si>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</si>
  <si>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</si>
  <si>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</si>
  <si>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</si>
  <si>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</si>
  <si>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</si>
  <si>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</si>
  <si>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</si>
  <si>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</si>
  <si>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</si>
  <si>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</si>
  <si>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</si>
  <si>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</si>
  <si>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</si>
  <si>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</si>
  <si>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</si>
  <si>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</si>
  <si>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</si>
  <si>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</si>
  <si>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</si>
  <si>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</si>
  <si>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</si>
  <si>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</si>
  <si>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</si>
  <si>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</si>
  <si>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</si>
  <si>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</si>
  <si>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</si>
  <si>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</si>
  <si>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</si>
  <si>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</si>
  <si>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</si>
  <si>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</si>
  <si>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</si>
  <si>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</si>
  <si>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</si>
  <si>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</si>
  <si>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</si>
  <si>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</si>
  <si>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</si>
  <si>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</si>
  <si>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</si>
  <si>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</si>
  <si>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</si>
  <si>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</si>
  <si>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</si>
  <si>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</si>
  <si>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</si>
  <si>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</si>
  <si>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</si>
  <si>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</si>
  <si>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</si>
  <si>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</si>
  <si>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</si>
  <si>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</si>
  <si>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</si>
  <si>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</si>
  <si>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</si>
  <si>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</si>
  <si>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</si>
  <si>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</si>
  <si>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</si>
  <si>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</si>
  <si>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</si>
  <si>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</si>
  <si>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</si>
  <si>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</si>
  <si>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</si>
  <si>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</si>
  <si>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</si>
  <si>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</si>
  <si>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</si>
  <si>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</si>
  <si>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</si>
  <si>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</si>
  <si>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</si>
  <si>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</si>
  <si>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</si>
  <si>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</si>
  <si>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</si>
  <si>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</si>
  <si>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</si>
  <si>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</si>
  <si>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</si>
  <si>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</si>
  <si>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</si>
  <si>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</si>
  <si>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</si>
  <si>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</si>
  <si>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</si>
  <si>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</si>
  <si>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</si>
  <si>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</si>
  <si>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</si>
  <si>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</si>
  <si>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</si>
  <si>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</si>
  <si>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</si>
  <si>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</si>
  <si>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</si>
  <si>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</si>
  <si>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</si>
  <si>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</si>
  <si>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</si>
  <si>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</si>
  <si>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</si>
  <si>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</si>
  <si>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</si>
  <si>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</si>
  <si>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</si>
  <si>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</si>
  <si>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</si>
  <si>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</si>
  <si>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</si>
  <si>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</si>
  <si>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</si>
  <si>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</si>
  <si>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</si>
  <si>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</si>
  <si>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</si>
  <si>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</si>
  <si>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</si>
  <si>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</si>
  <si>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</si>
  <si>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</si>
  <si>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</si>
  <si>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</si>
  <si>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</si>
  <si>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</si>
  <si>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</si>
  <si>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</si>
  <si>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</si>
  <si>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</si>
  <si>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</si>
  <si>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</si>
  <si>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</si>
  <si>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</si>
  <si>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</si>
  <si>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</si>
  <si>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</si>
  <si>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</si>
  <si>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</si>
  <si>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</si>
  <si>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</si>
  <si>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</si>
  <si>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</si>
  <si>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</si>
  <si>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</si>
  <si>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</si>
  <si>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</si>
  <si>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</si>
  <si>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</si>
  <si>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</si>
  <si>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</si>
  <si>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</si>
  <si>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</si>
  <si>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</si>
  <si>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</si>
  <si>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</si>
  <si>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</si>
  <si>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</si>
  <si>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</si>
  <si>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</si>
  <si>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</si>
  <si>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</si>
  <si>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</si>
  <si>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</si>
  <si>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</si>
  <si>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</si>
  <si>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</si>
  <si>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</si>
  <si>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</si>
  <si>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</si>
  <si>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</si>
  <si>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</si>
  <si>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</si>
  <si>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</si>
  <si>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</si>
  <si>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</si>
  <si>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</si>
  <si>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</si>
  <si>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</si>
  <si>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</si>
  <si>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</si>
  <si>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</si>
  <si>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</si>
  <si>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</si>
  <si>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</si>
  <si>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</si>
  <si>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</si>
  <si>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</si>
  <si>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</si>
  <si>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</si>
  <si>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</si>
  <si>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</si>
  <si>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</si>
  <si>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</si>
  <si>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</si>
  <si>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</si>
  <si>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</si>
  <si>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</si>
  <si>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</si>
  <si>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</si>
  <si>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</si>
  <si>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</si>
  <si>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</si>
  <si>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</si>
  <si>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</si>
  <si>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</si>
  <si>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</si>
  <si>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</si>
  <si>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</si>
  <si>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</si>
  <si>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</si>
  <si>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</si>
  <si>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</si>
  <si>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</si>
  <si>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</si>
  <si>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</si>
  <si>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</si>
  <si>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</si>
  <si>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</si>
  <si>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</si>
  <si>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</si>
  <si>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</si>
  <si>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</si>
  <si>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</si>
  <si>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</si>
  <si>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</si>
  <si>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</si>
  <si>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</si>
  <si>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</si>
  <si>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</si>
  <si>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</si>
  <si>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</si>
  <si>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</si>
  <si>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</si>
  <si>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</si>
  <si>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</si>
  <si>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</si>
  <si>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</si>
  <si>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</si>
  <si>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</si>
  <si>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</si>
  <si>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</si>
  <si>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</si>
  <si>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</si>
  <si>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</si>
  <si>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</si>
  <si>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</si>
  <si>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</si>
  <si>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</si>
  <si>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</si>
  <si>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</si>
  <si>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</si>
  <si>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</si>
  <si>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</si>
  <si>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</si>
  <si>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</si>
  <si>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</si>
  <si>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</si>
  <si>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</si>
  <si>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</si>
  <si>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</si>
  <si>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</si>
  <si>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</si>
  <si>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</si>
  <si>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</si>
  <si>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</si>
  <si>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</si>
  <si>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</si>
  <si>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</si>
  <si>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</si>
  <si>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</si>
  <si>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</si>
  <si>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</si>
  <si>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</si>
  <si>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</si>
  <si>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</si>
  <si>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</si>
  <si>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</si>
  <si>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</si>
  <si>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</si>
  <si>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</si>
  <si>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</si>
  <si>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</si>
  <si>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</si>
  <si>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</si>
  <si>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</si>
  <si>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</si>
  <si>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</si>
  <si>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</si>
  <si>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</si>
  <si>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</si>
  <si>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</si>
  <si>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</si>
  <si>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</si>
  <si>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</si>
  <si>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</si>
  <si>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</si>
  <si>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</si>
  <si>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</si>
  <si>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</si>
  <si>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</si>
  <si>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</si>
  <si>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</si>
  <si>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</si>
  <si>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</si>
  <si>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</si>
  <si>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</si>
  <si>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</si>
  <si>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</si>
  <si>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</si>
  <si>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</si>
  <si>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</si>
  <si>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</si>
  <si>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</si>
  <si>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</si>
  <si>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</si>
  <si>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</si>
  <si>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</si>
  <si>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</si>
  <si>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</si>
  <si>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</si>
  <si>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</si>
  <si>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</si>
  <si>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</si>
  <si>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</si>
  <si>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</si>
  <si>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</si>
  <si>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</si>
  <si>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</si>
  <si>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</si>
  <si>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</si>
  <si>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</si>
  <si>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</si>
  <si>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</si>
  <si>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</si>
  <si>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</si>
  <si>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</si>
  <si>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</si>
  <si>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</si>
  <si>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</si>
  <si>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</si>
  <si>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</si>
  <si>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</si>
  <si>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</si>
  <si>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</si>
  <si>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</si>
  <si>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</si>
  <si>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</si>
  <si>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</si>
  <si>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</si>
  <si>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</si>
  <si>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</si>
  <si>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</si>
  <si>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</si>
  <si>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</si>
  <si>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</si>
  <si>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</si>
  <si>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</si>
  <si>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</si>
  <si>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</si>
  <si>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</si>
  <si>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</si>
  <si>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</si>
  <si>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</si>
  <si>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</si>
  <si>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</si>
  <si>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</si>
  <si>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</si>
  <si>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</si>
  <si>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</si>
  <si>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</si>
  <si>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</si>
  <si>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</si>
  <si>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</si>
  <si>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</si>
  <si>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</si>
  <si>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</si>
  <si>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</si>
  <si>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</si>
  <si>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</si>
  <si>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</si>
  <si>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</si>
  <si>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</si>
  <si>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</si>
  <si>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</si>
  <si>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</si>
  <si>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</si>
  <si>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</si>
  <si>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</si>
  <si>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</si>
  <si>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</si>
  <si>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</si>
  <si>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</si>
  <si>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</si>
  <si>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</si>
  <si>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</si>
  <si>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</si>
  <si>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</si>
  <si>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</si>
  <si>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</si>
  <si>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</si>
  <si>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</si>
  <si>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</si>
  <si>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</si>
  <si>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</si>
  <si>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</si>
  <si>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</si>
  <si>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</si>
  <si>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</si>
  <si>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</si>
  <si>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</si>
  <si>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</si>
  <si>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</si>
  <si>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</si>
  <si>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</si>
  <si>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</si>
  <si>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</si>
  <si>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</si>
  <si>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</si>
  <si>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</si>
  <si>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</si>
  <si>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</si>
  <si>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</si>
  <si>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</si>
  <si>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</si>
  <si>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</si>
  <si>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</si>
  <si>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</si>
  <si>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</si>
  <si>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</si>
  <si>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</si>
  <si>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</si>
  <si>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</si>
  <si>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</si>
  <si>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</si>
  <si>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</si>
  <si>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</si>
  <si>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</si>
  <si>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</si>
  <si>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</si>
  <si>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</si>
  <si>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</si>
  <si>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</si>
  <si>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</si>
  <si>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</si>
  <si>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</si>
  <si>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</si>
  <si>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</si>
  <si>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</si>
  <si>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</si>
  <si>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</si>
  <si>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</si>
  <si>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</si>
  <si>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</si>
  <si>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</si>
  <si>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</si>
  <si>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</si>
  <si>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</si>
  <si>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</si>
  <si>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</si>
  <si>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</si>
  <si>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</si>
  <si>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</si>
  <si>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</si>
  <si>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</si>
  <si>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</si>
  <si>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</si>
  <si>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</si>
  <si>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</si>
  <si>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</si>
  <si>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</si>
  <si>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</si>
  <si>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</si>
  <si>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</si>
  <si>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</si>
  <si>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</si>
  <si>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</si>
  <si>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</si>
  <si>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</si>
  <si>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</si>
  <si>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</si>
  <si>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</si>
  <si>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</si>
  <si>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</si>
  <si>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</si>
  <si>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</si>
  <si>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</si>
  <si>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</si>
  <si>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</si>
  <si>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</si>
  <si>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</si>
  <si>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</si>
  <si>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</si>
  <si>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</si>
  <si>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</si>
  <si>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</si>
  <si>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</si>
  <si>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</si>
  <si>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</si>
  <si>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</si>
  <si>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</si>
  <si>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</si>
  <si>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</si>
  <si>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</si>
  <si>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</si>
  <si>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</si>
  <si>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</si>
  <si>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</si>
  <si>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</si>
  <si>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</si>
  <si>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</si>
  <si>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</si>
  <si>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</si>
  <si>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</si>
  <si>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</si>
  <si>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</si>
  <si>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</si>
  <si>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</si>
  <si>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</si>
  <si>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</si>
  <si>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</si>
  <si>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</si>
  <si>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</si>
  <si>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</si>
  <si>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</si>
  <si>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</si>
  <si>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</si>
  <si>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</si>
  <si>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</si>
  <si>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</si>
  <si>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</si>
  <si>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</si>
  <si>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</si>
  <si>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</si>
  <si>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</si>
  <si>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</si>
  <si>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</si>
  <si>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</si>
  <si>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</si>
  <si>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</si>
  <si>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</si>
  <si>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</si>
  <si>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</si>
  <si>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</si>
  <si>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</si>
  <si>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</si>
  <si>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</si>
  <si>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</si>
  <si>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</si>
  <si>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</si>
  <si>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</si>
  <si>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</si>
  <si>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</si>
  <si>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</si>
  <si>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</si>
  <si>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</si>
  <si>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</si>
  <si>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</si>
  <si>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</si>
  <si>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</si>
  <si>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</si>
  <si>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</si>
  <si>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</si>
  <si>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</si>
  <si>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</si>
  <si>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</si>
  <si>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</si>
  <si>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</si>
  <si>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</si>
  <si>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</si>
  <si>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</si>
  <si>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</si>
  <si>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</si>
  <si>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</si>
  <si>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</si>
  <si>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</si>
  <si>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</si>
  <si>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</si>
  <si>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</si>
  <si>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</si>
  <si>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</si>
  <si>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</si>
  <si>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</si>
  <si>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</si>
  <si>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</si>
  <si>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</si>
  <si>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</si>
  <si>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</si>
  <si>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</si>
  <si>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</si>
  <si>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</si>
  <si>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</si>
  <si>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</si>
  <si>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</si>
  <si>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</si>
  <si>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</si>
  <si>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</si>
  <si>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</si>
  <si>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</si>
  <si>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</si>
  <si>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</si>
  <si>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</si>
  <si>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</si>
  <si>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</si>
  <si>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</si>
  <si>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</si>
  <si>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</si>
  <si>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</si>
  <si>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</si>
  <si>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</si>
  <si>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</si>
  <si>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</si>
  <si>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</si>
  <si>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</si>
  <si>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</si>
  <si>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</si>
  <si>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</si>
  <si>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</si>
  <si>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</si>
  <si>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</si>
  <si>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</si>
  <si>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</si>
  <si>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</si>
  <si>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</si>
  <si>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</si>
  <si>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</si>
  <si>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</si>
  <si>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</si>
  <si>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</si>
  <si>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</si>
  <si>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</si>
  <si>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</si>
  <si>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</si>
  <si>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</si>
  <si>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</si>
  <si>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</si>
  <si>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</si>
  <si>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</si>
  <si>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</si>
  <si>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</si>
  <si>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</si>
  <si>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</si>
  <si>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</si>
  <si>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</si>
  <si>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</si>
  <si>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</si>
  <si>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</si>
  <si>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</si>
  <si>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</si>
  <si>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</si>
  <si>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</si>
  <si>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</si>
  <si>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</si>
  <si>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</si>
  <si>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</si>
  <si>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</si>
  <si>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</si>
  <si>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</si>
  <si>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</si>
  <si>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</si>
  <si>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</si>
  <si>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</si>
  <si>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</si>
  <si>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</si>
  <si>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</si>
  <si>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</si>
  <si>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</si>
  <si>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</si>
  <si>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</si>
  <si>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</si>
  <si>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</si>
  <si>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</si>
  <si>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</si>
  <si>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</si>
  <si>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</si>
  <si>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</si>
  <si>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</si>
  <si>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</si>
  <si>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</si>
  <si>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</si>
  <si>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</si>
  <si>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</si>
  <si>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</si>
  <si>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</si>
  <si>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</si>
  <si>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</si>
  <si>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</si>
  <si>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</si>
  <si>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</si>
  <si>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</si>
  <si>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</si>
  <si>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</si>
  <si>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</si>
  <si>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</si>
  <si>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</si>
  <si>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</si>
  <si>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</si>
  <si>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</si>
  <si>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</si>
  <si>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</si>
  <si>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</si>
  <si>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</si>
  <si>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</si>
  <si>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</si>
  <si>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</si>
  <si>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</si>
  <si>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</si>
  <si>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</si>
  <si>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</si>
  <si>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</si>
  <si>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</si>
  <si>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</si>
  <si>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</si>
  <si>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</si>
  <si>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</si>
  <si>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</si>
  <si>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</si>
  <si>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</si>
  <si>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</si>
  <si>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</si>
  <si>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</si>
  <si>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</si>
  <si>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</si>
  <si>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</si>
  <si>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</si>
  <si>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</si>
  <si>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</si>
  <si>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</si>
  <si>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</si>
  <si>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</si>
  <si>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</si>
  <si>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</si>
  <si>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</si>
  <si>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</si>
  <si>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</si>
  <si>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</si>
  <si>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</si>
  <si>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</si>
  <si>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</si>
  <si>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</si>
  <si>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</si>
  <si>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</si>
  <si>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</si>
  <si>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</si>
  <si>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</si>
  <si>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</si>
  <si>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</si>
  <si>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</si>
  <si>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</si>
  <si>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</si>
  <si>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</si>
  <si>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</si>
  <si>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</si>
  <si>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</si>
  <si>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</si>
  <si>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</si>
  <si>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</si>
  <si>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</si>
  <si>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</si>
  <si>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</si>
  <si>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</si>
  <si>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</si>
  <si>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</si>
  <si>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</si>
  <si>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</si>
  <si>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</si>
  <si>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</si>
  <si>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</si>
  <si>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</si>
  <si>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</si>
  <si>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</si>
  <si>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</si>
  <si>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</si>
  <si>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</si>
  <si>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</si>
  <si>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</si>
  <si>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</si>
  <si>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</si>
  <si>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</si>
  <si>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</si>
  <si>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</si>
  <si>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</si>
  <si>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</si>
  <si>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</si>
  <si>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</si>
  <si>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</si>
  <si>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</si>
  <si>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</si>
  <si>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</si>
  <si>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</si>
  <si>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</si>
  <si>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</si>
  <si>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</si>
  <si>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</si>
  <si>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</si>
  <si>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</si>
  <si>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</si>
  <si>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</si>
  <si>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</si>
  <si>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</si>
  <si>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</si>
  <si>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</si>
  <si>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</si>
  <si>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</si>
  <si>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</si>
  <si>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</si>
  <si>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</si>
  <si>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</si>
  <si>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</si>
  <si>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</si>
  <si>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</si>
  <si>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</si>
  <si>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</si>
  <si>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</si>
  <si>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</si>
  <si>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</si>
  <si>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</si>
  <si>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</si>
  <si>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</si>
  <si>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</si>
  <si>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</si>
  <si>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</si>
  <si>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</si>
  <si>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</si>
  <si>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</si>
  <si>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</si>
  <si>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</si>
  <si>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</si>
  <si>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</si>
  <si>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</si>
  <si>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</si>
  <si>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</si>
  <si>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</si>
  <si>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</si>
  <si>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</si>
  <si>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</si>
  <si>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</si>
  <si>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</si>
  <si>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</si>
  <si>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</si>
  <si>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</si>
  <si>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</si>
  <si>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</si>
  <si>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</si>
  <si>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</si>
  <si>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</si>
  <si>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</si>
  <si>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</si>
  <si>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</si>
  <si>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</si>
  <si>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</si>
  <si>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</si>
  <si>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</si>
  <si>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</si>
  <si>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</si>
  <si>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</si>
  <si>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</si>
  <si>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</si>
  <si>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</si>
  <si>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</si>
  <si>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</si>
  <si>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</si>
  <si>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</si>
  <si>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</si>
  <si>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</si>
  <si>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</si>
  <si>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</si>
  <si>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</si>
  <si>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</si>
  <si>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</si>
  <si>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</si>
  <si>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</si>
  <si>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</si>
  <si>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</si>
  <si>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</si>
  <si>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</si>
  <si>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</si>
  <si>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</si>
  <si>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</si>
  <si>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</si>
  <si>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</si>
  <si>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</si>
  <si>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</si>
  <si>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</si>
  <si>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</si>
  <si>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</si>
  <si>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</si>
  <si>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</si>
  <si>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</si>
  <si>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</si>
  <si>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</si>
  <si>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</si>
  <si>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</si>
  <si>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</si>
  <si>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</si>
  <si>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</si>
  <si>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</si>
  <si>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</si>
  <si>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</si>
  <si>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</si>
  <si>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</si>
  <si>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</si>
  <si>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</si>
  <si>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</si>
  <si>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</si>
  <si>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</si>
  <si>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</si>
  <si>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</si>
  <si>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</si>
  <si>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</si>
  <si>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</si>
  <si>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</si>
  <si>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</si>
  <si>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</si>
  <si>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</si>
  <si>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</si>
  <si>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</si>
  <si>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</si>
  <si>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</si>
  <si>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</si>
  <si>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</si>
  <si>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</si>
  <si>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</si>
  <si>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</si>
  <si>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</si>
  <si>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</si>
  <si>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</si>
  <si>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</si>
  <si>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</si>
  <si>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</si>
  <si>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</si>
  <si>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</si>
  <si>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</si>
  <si>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</si>
  <si>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</si>
  <si>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</si>
  <si>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</si>
  <si>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</si>
  <si>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</si>
  <si>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</si>
  <si>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</si>
  <si>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</si>
  <si>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</si>
  <si>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</si>
  <si>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</si>
  <si>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</si>
  <si>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</si>
  <si>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</si>
  <si>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</si>
  <si>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</si>
  <si>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</si>
  <si>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</si>
  <si>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</si>
  <si>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</si>
  <si>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</si>
  <si>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</si>
  <si>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</si>
  <si>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</si>
  <si>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</si>
  <si>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</si>
  <si>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</si>
  <si>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</si>
  <si>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</si>
  <si>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</si>
  <si>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</si>
  <si>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</si>
  <si>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</si>
  <si>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</si>
  <si>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</si>
  <si>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</si>
  <si>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</si>
  <si>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</si>
  <si>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</si>
  <si>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</si>
  <si>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</si>
  <si>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</si>
  <si>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</si>
  <si>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</si>
  <si>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</si>
  <si>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</si>
  <si>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</si>
  <si>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</si>
  <si>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</si>
  <si>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</si>
  <si>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</si>
  <si>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</si>
  <si>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</si>
  <si>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</si>
  <si>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</si>
  <si>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</si>
  <si>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</si>
  <si>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</si>
  <si>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</si>
  <si>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</si>
  <si>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</si>
  <si>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</si>
  <si>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</si>
  <si>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</si>
  <si>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</si>
  <si>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</si>
  <si>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</si>
  <si>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</si>
  <si>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</si>
  <si>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</si>
  <si>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</si>
  <si>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</si>
  <si>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</si>
  <si>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</si>
  <si>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</si>
  <si>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</si>
  <si>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</si>
  <si>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</si>
  <si>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</si>
  <si>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</si>
  <si>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</si>
  <si>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</si>
  <si>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</si>
  <si>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</si>
  <si>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</si>
  <si>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</si>
  <si>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</si>
  <si>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</si>
  <si>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</si>
  <si>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</si>
  <si>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</si>
  <si>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</si>
  <si>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</si>
  <si>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</si>
  <si>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</si>
  <si>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</si>
  <si>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</si>
  <si>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</si>
  <si>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</si>
  <si>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</si>
  <si>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</si>
  <si>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</si>
  <si>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</si>
  <si>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</si>
  <si>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</si>
  <si>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</si>
  <si>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</si>
  <si>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</si>
  <si>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</si>
  <si>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</si>
  <si>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</si>
  <si>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</si>
  <si>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</si>
  <si>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</si>
  <si>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</si>
  <si>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</si>
  <si>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</si>
  <si>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</si>
  <si>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</si>
  <si>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</si>
  <si>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</si>
  <si>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</si>
  <si>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</si>
  <si>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</si>
  <si>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</si>
  <si>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</si>
  <si>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</si>
  <si>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</si>
  <si>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</si>
  <si>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</si>
  <si>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</si>
  <si>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</si>
  <si>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</si>
  <si>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</si>
  <si>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</si>
  <si>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</si>
  <si>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</si>
  <si>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</si>
  <si>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</si>
  <si>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</si>
  <si>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</si>
  <si>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</si>
  <si>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</si>
  <si>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</si>
  <si>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</si>
  <si>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</si>
  <si>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</si>
  <si>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</si>
  <si>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</si>
  <si>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</si>
  <si>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</si>
  <si>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</si>
  <si>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</si>
  <si>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</si>
  <si>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</si>
  <si>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</si>
  <si>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</si>
  <si>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</si>
  <si>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</si>
  <si>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</si>
  <si>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</si>
  <si>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</si>
  <si>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</si>
  <si>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</si>
  <si>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</si>
  <si>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</si>
  <si>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</si>
  <si>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</si>
  <si>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</si>
  <si>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</si>
  <si>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</si>
  <si>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</si>
  <si>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</si>
  <si>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</si>
  <si>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</si>
  <si>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</si>
  <si>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</si>
  <si>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</si>
  <si>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</si>
  <si>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</si>
  <si>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</si>
  <si>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</si>
  <si>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</si>
  <si>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</si>
  <si>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</si>
  <si>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</si>
  <si>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</si>
  <si>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</si>
  <si>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</si>
  <si>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</si>
  <si>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</si>
  <si>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</si>
  <si>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</si>
  <si>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</si>
  <si>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</si>
  <si>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</si>
  <si>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</si>
  <si>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</si>
  <si>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</si>
  <si>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</si>
  <si>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</si>
  <si>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</si>
  <si>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</si>
  <si>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</si>
  <si>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</si>
  <si>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</si>
  <si>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</si>
  <si>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</si>
  <si>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</si>
  <si>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</si>
  <si>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</si>
  <si>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</si>
  <si>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</si>
  <si>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</si>
  <si>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</si>
  <si>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</si>
  <si>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</si>
  <si>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</si>
  <si>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</si>
  <si>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</si>
  <si>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</si>
  <si>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</si>
  <si>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</si>
  <si>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</si>
  <si>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</si>
  <si>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</si>
  <si>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</si>
  <si>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</si>
  <si>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</si>
  <si>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</si>
  <si>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</si>
  <si>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</si>
  <si>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</si>
  <si>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</si>
  <si>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</si>
  <si>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</si>
  <si>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</si>
  <si>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</si>
  <si>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</si>
  <si>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</si>
  <si>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</si>
  <si>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</si>
  <si>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</si>
  <si>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</si>
  <si>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</si>
  <si>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</si>
  <si>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</si>
  <si>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</si>
  <si>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</si>
  <si>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</si>
  <si>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</si>
  <si>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</si>
  <si>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</si>
  <si>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</si>
  <si>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</si>
  <si>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</si>
  <si>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</si>
  <si>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</si>
  <si>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</si>
  <si>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</si>
  <si>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</si>
  <si>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</si>
  <si>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</si>
  <si>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</si>
  <si>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</si>
  <si>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</si>
  <si>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</si>
  <si>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</si>
  <si>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</si>
  <si>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</si>
  <si>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</si>
  <si>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</si>
  <si>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</si>
  <si>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</si>
  <si>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</si>
  <si>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</si>
  <si>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</si>
  <si>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</si>
  <si>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</si>
  <si>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</si>
  <si>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</si>
  <si>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</si>
  <si>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</si>
  <si>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</si>
  <si>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</si>
  <si>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</si>
  <si>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</si>
  <si>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</si>
  <si>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</si>
  <si>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</si>
  <si>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</si>
  <si>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</si>
  <si>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</si>
  <si>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</si>
  <si>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</si>
  <si>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</si>
  <si>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</si>
  <si>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</si>
  <si>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</si>
  <si>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</si>
  <si>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</si>
  <si>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</si>
  <si>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</si>
  <si>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</si>
  <si>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</si>
  <si>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</si>
  <si>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</si>
  <si>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</si>
  <si>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</si>
  <si>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</si>
  <si>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</si>
  <si>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</si>
  <si>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</si>
  <si>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</si>
  <si>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</si>
  <si>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</si>
  <si>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</si>
  <si>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</si>
  <si>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</si>
  <si>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</si>
  <si>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</si>
  <si>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</si>
  <si>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</si>
  <si>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</si>
  <si>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</si>
  <si>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</si>
  <si>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</si>
  <si>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</si>
  <si>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</si>
  <si>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</si>
  <si>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</si>
  <si>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</si>
  <si>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</si>
  <si>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</si>
  <si>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</si>
  <si>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</si>
  <si>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</si>
  <si>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</si>
  <si>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</si>
  <si>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</si>
  <si>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</si>
  <si>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</si>
  <si>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</si>
  <si>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</si>
  <si>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</si>
  <si>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</si>
  <si>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</si>
  <si>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</si>
  <si>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</si>
  <si>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</si>
  <si>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</si>
  <si>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</si>
  <si>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</si>
  <si>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</si>
  <si>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</si>
  <si>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</si>
  <si>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</si>
  <si>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</si>
  <si>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</si>
  <si>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</si>
  <si>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</si>
  <si>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</si>
  <si>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</si>
  <si>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</si>
  <si>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</si>
  <si>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</si>
  <si>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</si>
  <si>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</si>
  <si>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</si>
  <si>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</si>
  <si>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</si>
  <si>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</si>
  <si>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</si>
  <si>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</si>
  <si>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</si>
  <si>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</si>
  <si>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</si>
  <si>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</si>
  <si>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</si>
  <si>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</si>
  <si>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</si>
  <si>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</si>
  <si>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</si>
  <si>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</si>
  <si>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</si>
  <si>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</si>
  <si>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</si>
  <si>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</si>
  <si>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</si>
  <si>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</si>
  <si>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</si>
  <si>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</si>
  <si>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</si>
  <si>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</si>
  <si>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</si>
  <si>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</si>
  <si>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</si>
  <si>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</si>
  <si>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</si>
  <si>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</si>
  <si>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</si>
  <si>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</si>
  <si>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</si>
  <si>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</si>
  <si>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</si>
  <si>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</si>
  <si>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</si>
  <si>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</si>
  <si>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</si>
  <si>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</si>
  <si>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</si>
  <si>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</si>
  <si>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</si>
  <si>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</si>
  <si>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</si>
  <si>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</si>
  <si>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</si>
  <si>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</si>
  <si>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</si>
  <si>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</si>
  <si>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</si>
  <si>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</si>
  <si>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</si>
  <si>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</si>
  <si>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</si>
  <si>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</si>
  <si>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</si>
  <si>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</si>
  <si>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</si>
  <si>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</si>
  <si>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</si>
  <si>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</si>
  <si>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</si>
  <si>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</si>
  <si>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</si>
  <si>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</si>
  <si>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</si>
  <si>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</si>
  <si>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</si>
  <si>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</si>
  <si>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</si>
  <si>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</si>
  <si>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</si>
  <si>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</si>
  <si>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</si>
  <si>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</si>
  <si>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</si>
  <si>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</si>
  <si>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</si>
  <si>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</si>
  <si>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</si>
  <si>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</si>
  <si>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</si>
  <si>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</si>
  <si>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</si>
  <si>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</si>
  <si>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</si>
  <si>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</si>
  <si>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</si>
  <si>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</si>
  <si>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</si>
  <si>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</si>
  <si>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</si>
  <si>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</si>
  <si>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</si>
  <si>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</si>
  <si>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</si>
  <si>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</si>
  <si>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</si>
  <si>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</si>
  <si>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</si>
  <si>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</si>
  <si>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</si>
  <si>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</si>
  <si>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</si>
  <si>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</si>
  <si>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</si>
  <si>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</si>
  <si>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</si>
  <si>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</si>
  <si>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</si>
  <si>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</si>
  <si>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</si>
  <si>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</si>
  <si>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</si>
  <si>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</si>
  <si>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</si>
  <si>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</si>
  <si>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</si>
  <si>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</si>
  <si>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</si>
  <si>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</si>
  <si>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</si>
  <si>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</si>
  <si>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</si>
  <si>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</si>
  <si>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</si>
  <si>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</si>
  <si>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</si>
  <si>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</si>
  <si>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</si>
  <si>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</si>
  <si>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</si>
  <si>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</si>
  <si>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</si>
  <si>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</si>
  <si>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</si>
  <si>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</si>
  <si>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</si>
  <si>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</si>
  <si>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</si>
  <si>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</si>
  <si>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</si>
  <si>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</si>
  <si>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</si>
  <si>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</si>
  <si>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</si>
  <si>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</si>
  <si>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</si>
  <si>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</si>
  <si>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</si>
  <si>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</si>
  <si>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</si>
  <si>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</si>
  <si>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</si>
  <si>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</si>
  <si>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</si>
  <si>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</si>
  <si>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</si>
  <si>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</si>
  <si>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</si>
  <si>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</si>
  <si>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</si>
  <si>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</si>
  <si>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</si>
  <si>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</si>
  <si>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</si>
  <si>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</si>
  <si>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</si>
  <si>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</si>
  <si>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</si>
  <si>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</si>
  <si>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</si>
  <si>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</si>
  <si>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</si>
  <si>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</si>
  <si>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</si>
  <si>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</si>
  <si>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</si>
  <si>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</si>
  <si>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</si>
  <si>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</si>
  <si>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</si>
  <si>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</si>
  <si>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</si>
  <si>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</si>
  <si>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</si>
  <si>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</si>
  <si>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</si>
  <si>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</si>
  <si>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</si>
  <si>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</si>
  <si>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</si>
  <si>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</si>
  <si>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</si>
  <si>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</si>
  <si>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</si>
  <si>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</si>
  <si>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</si>
  <si>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</si>
  <si>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</si>
  <si>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</si>
  <si>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</si>
  <si>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</si>
  <si>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</si>
  <si>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</si>
  <si>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</si>
  <si>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</si>
  <si>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</si>
  <si>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</si>
  <si>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</si>
  <si>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</si>
  <si>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</si>
  <si>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</si>
  <si>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</si>
  <si>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</si>
  <si>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</si>
  <si>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</si>
  <si>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</si>
  <si>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</si>
  <si>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</si>
  <si>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</si>
  <si>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</si>
  <si>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</si>
  <si>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</si>
  <si>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</si>
  <si>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</si>
  <si>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</si>
  <si>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</si>
  <si>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</si>
  <si>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</si>
  <si>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</si>
  <si>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</si>
  <si>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</si>
  <si>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</si>
  <si>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</si>
  <si>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</si>
  <si>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</si>
  <si>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</si>
  <si>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</si>
  <si>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</si>
  <si>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</si>
  <si>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</si>
  <si>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</si>
  <si>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</si>
  <si>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</si>
  <si>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</si>
  <si>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</si>
  <si>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</si>
  <si>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</si>
  <si>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</si>
  <si>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</si>
  <si>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</si>
  <si>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</si>
  <si>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</si>
  <si>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</si>
  <si>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</si>
  <si>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</si>
  <si>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</si>
  <si>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</si>
  <si>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</si>
  <si>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</si>
  <si>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</si>
  <si>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</si>
  <si>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</si>
  <si>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</si>
  <si>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</si>
  <si>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</si>
  <si>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</si>
  <si>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</si>
  <si>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</si>
  <si>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</si>
  <si>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</si>
  <si>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</si>
  <si>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</si>
  <si>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</si>
  <si>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</si>
  <si>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</si>
  <si>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</si>
  <si>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</si>
  <si>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</si>
  <si>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</si>
  <si>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</si>
  <si>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</si>
  <si>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</si>
  <si>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</si>
  <si>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</si>
  <si>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</si>
  <si>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</si>
  <si>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</si>
  <si>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</si>
  <si>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</si>
  <si>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</si>
  <si>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</si>
  <si>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</si>
  <si>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</si>
  <si>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</si>
  <si>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</si>
  <si>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</si>
  <si>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</si>
  <si>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</si>
  <si>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</si>
  <si>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</si>
  <si>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</si>
  <si>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</si>
  <si>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</si>
  <si>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</si>
  <si>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</si>
  <si>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</si>
  <si>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</si>
  <si>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</si>
  <si>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</si>
  <si>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</si>
  <si>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</si>
  <si>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</si>
  <si>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</si>
  <si>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</si>
  <si>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</si>
  <si>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</si>
  <si>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</si>
  <si>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</si>
  <si>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</si>
  <si>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</si>
  <si>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</si>
  <si>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</si>
  <si>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</si>
  <si>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</si>
  <si>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</si>
  <si>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</si>
  <si>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</si>
  <si>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</si>
  <si>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</si>
  <si>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</si>
  <si>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</si>
  <si>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</si>
  <si>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</si>
  <si>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</si>
  <si>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</si>
  <si>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</si>
  <si>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</si>
  <si>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</si>
  <si>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</si>
  <si>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</si>
  <si>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</si>
  <si>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</si>
  <si>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</si>
  <si>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</si>
  <si>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</si>
  <si>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</si>
  <si>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</si>
  <si>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</si>
  <si>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</si>
  <si>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</si>
  <si>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</si>
  <si>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</si>
  <si>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</si>
  <si>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</si>
  <si>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</si>
  <si>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</si>
  <si>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</si>
  <si>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</si>
  <si>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</si>
  <si>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</si>
  <si>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</si>
  <si>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</si>
  <si>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</si>
  <si>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</si>
  <si>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</si>
  <si>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</si>
  <si>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</si>
  <si>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</si>
  <si>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</si>
  <si>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</si>
  <si>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</si>
  <si>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</si>
  <si>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</si>
  <si>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</si>
  <si>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</si>
  <si>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</si>
  <si>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</si>
  <si>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</si>
  <si>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</si>
  <si>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</si>
  <si>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</si>
  <si>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</si>
  <si>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</si>
  <si>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</si>
  <si>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</si>
  <si>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</si>
  <si>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</si>
  <si>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</si>
  <si>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</si>
  <si>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</si>
  <si>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</si>
  <si>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</si>
  <si>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</si>
  <si>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</si>
  <si>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</si>
  <si>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</si>
  <si>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</si>
  <si>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</si>
  <si>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</si>
  <si>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</si>
  <si>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</si>
  <si>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</si>
  <si>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</si>
  <si>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</si>
  <si>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</si>
  <si>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</si>
  <si>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</si>
  <si>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</si>
  <si>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</si>
  <si>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</si>
  <si>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</si>
  <si>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</si>
  <si>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</si>
  <si>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</si>
  <si>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</si>
  <si>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</si>
  <si>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</si>
  <si>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</si>
  <si>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</si>
  <si>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</si>
  <si>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</si>
  <si>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</si>
  <si>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</si>
  <si>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</si>
  <si>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</si>
  <si>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</si>
  <si>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</si>
  <si>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</si>
  <si>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</si>
  <si>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</si>
  <si>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</si>
  <si>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</si>
  <si>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</si>
  <si>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</si>
  <si>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</si>
  <si>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</si>
  <si>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</si>
  <si>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</si>
  <si>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</si>
  <si>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</si>
  <si>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</si>
  <si>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</si>
  <si>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</si>
  <si>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</si>
  <si>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</si>
  <si>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</si>
  <si>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</si>
  <si>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</si>
  <si>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</si>
  <si>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</si>
  <si>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</si>
  <si>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</si>
  <si>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</si>
  <si>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</si>
  <si>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</si>
  <si>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</si>
  <si>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</si>
  <si>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</si>
  <si>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</si>
  <si>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</si>
  <si>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</si>
  <si>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</si>
  <si>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</si>
  <si>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</si>
  <si>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</si>
  <si>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</si>
  <si>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</si>
  <si>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</si>
  <si>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</si>
  <si>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</si>
  <si>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</si>
  <si>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</si>
  <si>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</si>
  <si>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</si>
  <si>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</si>
  <si>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</si>
  <si>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</si>
  <si>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</si>
  <si>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</si>
  <si>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</si>
  <si>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</si>
  <si>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</si>
  <si>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</si>
  <si>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</si>
  <si>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</si>
  <si>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</si>
  <si>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</si>
  <si>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</si>
  <si>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</si>
  <si>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</si>
  <si>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</si>
  <si>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</si>
  <si>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</si>
  <si>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</si>
  <si>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</si>
  <si>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</si>
  <si>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</si>
  <si>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</si>
  <si>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</si>
  <si>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</si>
  <si>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</si>
  <si>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</si>
  <si>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</si>
  <si>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</si>
  <si>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</si>
  <si>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</si>
  <si>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</si>
  <si>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</si>
  <si>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</si>
  <si>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</si>
  <si>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</si>
  <si>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</si>
  <si>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</si>
  <si>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</si>
  <si>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</si>
  <si>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</si>
  <si>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</si>
  <si>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</si>
  <si>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</si>
  <si>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</si>
  <si>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</si>
  <si>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</si>
  <si>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</si>
  <si>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</si>
  <si>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</si>
  <si>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</si>
  <si>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</si>
  <si>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</si>
  <si>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</si>
  <si>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</si>
  <si>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</si>
  <si>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</si>
  <si>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</si>
  <si>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</si>
  <si>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</si>
  <si>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</si>
  <si>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</si>
  <si>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</si>
  <si>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</si>
  <si>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</si>
  <si>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</si>
  <si>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</si>
  <si>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</si>
  <si>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</si>
  <si>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</si>
  <si>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</si>
  <si>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</si>
  <si>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</si>
  <si>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</si>
  <si>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</si>
  <si>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</si>
  <si>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</si>
  <si>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</si>
  <si>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</si>
  <si>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</si>
  <si>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</si>
  <si>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</si>
  <si>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</si>
  <si>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</si>
  <si>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</si>
  <si>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</si>
  <si>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</si>
  <si>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</si>
  <si>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</si>
  <si>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</si>
  <si>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</si>
  <si>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</si>
  <si>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</si>
  <si>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</si>
  <si>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</si>
  <si>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</si>
  <si>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</si>
  <si>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</si>
  <si>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</si>
  <si>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</si>
  <si>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</si>
  <si>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</si>
  <si>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</si>
  <si>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</si>
  <si>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</si>
  <si>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</si>
  <si>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</si>
  <si>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</si>
  <si>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</si>
  <si>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</si>
  <si>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</si>
  <si>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</si>
  <si>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</si>
  <si>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</si>
  <si>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</si>
  <si>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</si>
  <si>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</si>
  <si>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</si>
  <si>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</si>
  <si>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</si>
  <si>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</si>
  <si>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</si>
  <si>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</si>
  <si>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</si>
  <si>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</si>
  <si>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</si>
  <si>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</si>
  <si>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</si>
  <si>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</si>
  <si>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</si>
  <si>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</si>
  <si>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</si>
  <si>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</si>
  <si>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</si>
  <si>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</si>
  <si>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</si>
  <si>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</si>
  <si>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</si>
  <si>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</si>
  <si>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</si>
  <si>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</si>
  <si>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</si>
  <si>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</si>
  <si>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</si>
  <si>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</si>
  <si>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</si>
  <si>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</si>
  <si>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</si>
  <si>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</si>
  <si>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</si>
  <si>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</si>
  <si>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</si>
  <si>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</si>
  <si>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</si>
  <si>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</si>
  <si>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</si>
  <si>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</si>
  <si>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</si>
  <si>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</si>
  <si>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</si>
  <si>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</si>
  <si>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</si>
  <si>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</si>
  <si>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</si>
  <si>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</si>
  <si>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</si>
  <si>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</si>
  <si>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</si>
  <si>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</si>
  <si>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</si>
  <si>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</si>
  <si>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</si>
  <si>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</si>
  <si>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</si>
  <si>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</si>
  <si>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</si>
  <si>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</si>
  <si>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</si>
  <si>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</si>
  <si>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</si>
  <si>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</si>
  <si>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</si>
  <si>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</si>
  <si>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</si>
  <si>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</si>
  <si>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</si>
  <si>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</si>
  <si>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</si>
  <si>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</si>
  <si>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</si>
  <si>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</si>
  <si>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</si>
  <si>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</si>
  <si>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</si>
  <si>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</si>
  <si>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</si>
  <si>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</si>
  <si>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</si>
  <si>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</si>
  <si>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</si>
  <si>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</si>
  <si>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</si>
  <si>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</si>
  <si>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</si>
  <si>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</si>
  <si>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</si>
  <si>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</si>
  <si>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</si>
  <si>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</si>
  <si>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</si>
  <si>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</si>
  <si>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</si>
  <si>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</si>
  <si>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</si>
  <si>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</si>
  <si>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</si>
  <si>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</si>
  <si>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</si>
  <si>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</si>
  <si>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</si>
  <si>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</si>
  <si>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</si>
  <si>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</si>
  <si>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</si>
  <si>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</si>
  <si>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</si>
  <si>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</si>
  <si>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</si>
  <si>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</si>
  <si>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</si>
  <si>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</si>
  <si>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</si>
  <si>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</si>
  <si>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</si>
  <si>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</si>
  <si>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</si>
  <si>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</si>
  <si>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</si>
  <si>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</si>
  <si>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</si>
  <si>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</si>
  <si>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</si>
  <si>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</si>
  <si>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</si>
  <si>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</si>
  <si>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</si>
  <si>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</si>
  <si>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</si>
  <si>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</si>
  <si>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</si>
  <si>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</si>
  <si>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</si>
  <si>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</si>
  <si>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</si>
  <si>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</si>
  <si>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</si>
  <si>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</si>
  <si>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</si>
  <si>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</si>
  <si>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</si>
  <si>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</si>
  <si>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</si>
  <si>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</si>
  <si>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</si>
  <si>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</si>
  <si>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</si>
  <si>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</si>
  <si>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</si>
  <si>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</si>
  <si>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</si>
  <si>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</si>
  <si>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</si>
  <si>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</si>
  <si>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</si>
  <si>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</si>
  <si>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</si>
  <si>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</si>
  <si>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</si>
  <si>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</si>
  <si>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</si>
  <si>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</si>
  <si>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</si>
  <si>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</si>
  <si>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</si>
  <si>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</si>
  <si>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</si>
  <si>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</si>
  <si>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</si>
  <si>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</si>
  <si>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</si>
  <si>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</si>
  <si>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</si>
  <si>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</si>
  <si>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</si>
  <si>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</si>
  <si>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</si>
  <si>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</si>
  <si>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</si>
  <si>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</si>
  <si>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</si>
  <si>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</si>
  <si>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</si>
  <si>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</si>
  <si>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</si>
  <si>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</si>
  <si>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</si>
  <si>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</si>
  <si>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</si>
  <si>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</si>
  <si>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</si>
  <si>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</si>
  <si>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</si>
  <si>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</si>
  <si>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</si>
  <si>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</si>
  <si>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</si>
  <si>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</si>
  <si>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</si>
  <si>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</si>
  <si>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</si>
  <si>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</si>
  <si>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</si>
  <si>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</si>
  <si>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</si>
  <si>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</si>
  <si>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</si>
  <si>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</si>
  <si>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</si>
  <si>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</si>
  <si>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</si>
  <si>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</si>
  <si>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</si>
  <si>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</si>
  <si>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</si>
  <si>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</si>
  <si>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</si>
  <si>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</si>
  <si>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</si>
  <si>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</si>
  <si>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</si>
  <si>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</si>
  <si>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</si>
  <si>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</si>
  <si>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</si>
  <si>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</si>
  <si>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</si>
  <si>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</si>
  <si>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</si>
  <si>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</si>
  <si>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</si>
  <si>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</si>
  <si>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</si>
  <si>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</si>
  <si>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</si>
  <si>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</si>
  <si>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</si>
  <si>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</si>
  <si>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</si>
  <si>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</si>
  <si>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</si>
  <si>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</si>
  <si>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</si>
  <si>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</si>
  <si>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</si>
  <si>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</si>
  <si>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</si>
  <si>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</si>
  <si>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</si>
  <si>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</si>
  <si>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</si>
  <si>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</si>
  <si>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</si>
  <si>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</si>
  <si>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</si>
  <si>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</si>
  <si>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</si>
  <si>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</si>
  <si>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</si>
  <si>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</si>
  <si>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</si>
  <si>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</si>
  <si>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</si>
  <si>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</si>
  <si>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</si>
  <si>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</si>
  <si>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</si>
  <si>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</si>
  <si>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</si>
  <si>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</si>
  <si>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</si>
  <si>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</si>
  <si>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</si>
  <si>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</si>
  <si>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</si>
  <si>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</si>
  <si>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</si>
  <si>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</si>
  <si>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</si>
  <si>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</si>
  <si>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</si>
  <si>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</si>
  <si>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</si>
  <si>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</si>
  <si>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</si>
  <si>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</si>
  <si>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</si>
  <si>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</si>
  <si>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</si>
  <si>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</si>
  <si>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</si>
  <si>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</si>
  <si>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</si>
  <si>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</si>
  <si>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</si>
  <si>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</si>
  <si>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</si>
  <si>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</si>
  <si>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</si>
  <si>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</si>
  <si>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</si>
  <si>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</si>
  <si>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</si>
  <si>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</si>
  <si>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</si>
  <si>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</si>
  <si>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</si>
  <si>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</si>
  <si>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</si>
  <si>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</si>
  <si>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</si>
  <si>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</si>
  <si>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</si>
  <si>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</si>
  <si>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</si>
  <si>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</si>
  <si>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</si>
  <si>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</si>
  <si>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</si>
  <si>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</si>
  <si>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</si>
  <si>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</si>
  <si>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</si>
  <si>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</si>
  <si>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</si>
  <si>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</si>
  <si>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</si>
  <si>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</si>
  <si>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</si>
  <si>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</si>
  <si>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</si>
  <si>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</si>
  <si>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</si>
  <si>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</si>
  <si>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</si>
  <si>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</si>
  <si>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</si>
  <si>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</si>
  <si>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</si>
  <si>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</si>
  <si>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</si>
  <si>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</si>
  <si>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</si>
  <si>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</si>
  <si>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</si>
  <si>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</si>
  <si>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</si>
  <si>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</si>
  <si>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</si>
  <si>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</si>
  <si>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</si>
  <si>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</si>
  <si>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</si>
  <si>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</si>
  <si>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</si>
  <si>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</si>
  <si>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</si>
  <si>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</si>
  <si>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</si>
  <si>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</si>
  <si>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</si>
  <si>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</si>
  <si>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</si>
  <si>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</si>
  <si>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</si>
  <si>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</si>
  <si>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</si>
  <si>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</si>
  <si>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</si>
  <si>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</si>
  <si>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</si>
  <si>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</si>
  <si>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</si>
  <si>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</si>
  <si>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</si>
  <si>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</si>
  <si>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</si>
  <si>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</si>
  <si>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</si>
  <si>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</si>
  <si>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</si>
  <si>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</si>
  <si>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</si>
  <si>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</si>
  <si>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</si>
  <si>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</si>
  <si>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</si>
  <si>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</si>
  <si>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</si>
  <si>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</si>
  <si>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</si>
  <si>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</si>
  <si>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</si>
  <si>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</si>
  <si>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</si>
  <si>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</si>
  <si>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</si>
  <si>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</si>
  <si>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</si>
  <si>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</si>
  <si>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</si>
  <si>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</si>
  <si>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</si>
  <si>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</si>
  <si>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</si>
  <si>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</si>
  <si>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</si>
  <si>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</si>
  <si>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</si>
  <si>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</si>
  <si>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</si>
  <si>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</si>
  <si>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</si>
  <si>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</si>
  <si>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</si>
  <si>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</si>
  <si>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</si>
  <si>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</si>
  <si>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</si>
  <si>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</si>
  <si>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</si>
  <si>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</si>
  <si>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</si>
  <si>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</si>
  <si>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</si>
  <si>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</si>
  <si>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</si>
  <si>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</si>
  <si>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</si>
  <si>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</si>
  <si>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</si>
  <si>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</si>
  <si>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</si>
  <si>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</si>
  <si>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</si>
  <si>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</si>
  <si>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</si>
  <si>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</si>
  <si>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</si>
  <si>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</si>
  <si>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</si>
  <si>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</si>
  <si>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</si>
  <si>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</si>
  <si>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</si>
  <si>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</si>
  <si>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</si>
  <si>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</si>
  <si>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</si>
  <si>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</si>
  <si>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</si>
  <si>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</si>
  <si>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</si>
  <si>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</si>
  <si>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</si>
  <si>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</si>
  <si>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</si>
  <si>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</si>
  <si>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</si>
  <si>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</si>
  <si>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</si>
  <si>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</si>
  <si>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</si>
  <si>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</si>
  <si>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</si>
  <si>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</si>
  <si>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</si>
  <si>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</si>
  <si>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</si>
  <si>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</si>
  <si>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</si>
  <si>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</si>
  <si>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</si>
  <si>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</si>
  <si>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</si>
  <si>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</si>
  <si>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</si>
  <si>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</si>
  <si>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</si>
  <si>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</si>
  <si>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</si>
  <si>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</si>
  <si>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</si>
  <si>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</si>
  <si>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</si>
  <si>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</si>
  <si>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</si>
  <si>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</si>
  <si>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</si>
  <si>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</si>
  <si>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</si>
  <si>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</si>
  <si>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</si>
  <si>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</si>
  <si>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</si>
  <si>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</si>
  <si>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</si>
  <si>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</si>
  <si>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</si>
  <si>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</si>
  <si>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</si>
  <si>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</si>
  <si>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</si>
  <si>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</si>
  <si>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</si>
  <si>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</si>
  <si>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</si>
  <si>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</si>
  <si>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</si>
  <si>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</si>
  <si>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</si>
  <si>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</si>
  <si>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</si>
  <si>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</si>
  <si>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</si>
  <si>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</si>
  <si>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</si>
  <si>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</si>
  <si>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</si>
  <si>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</si>
  <si>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</si>
  <si>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</si>
  <si>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</si>
  <si>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</si>
  <si>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</si>
  <si>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</si>
  <si>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</si>
  <si>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</si>
  <si>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</si>
  <si>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</si>
  <si>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</si>
  <si>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</si>
  <si>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</si>
  <si>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</si>
  <si>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</si>
  <si>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</si>
  <si>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</si>
  <si>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</si>
  <si>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</si>
  <si>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</si>
  <si>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</si>
  <si>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</si>
  <si>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</si>
  <si>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</si>
  <si>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</si>
  <si>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</si>
  <si>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</si>
  <si>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</si>
  <si>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</si>
  <si>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</si>
  <si>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</si>
  <si>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</si>
  <si>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</si>
  <si>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</si>
  <si>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</si>
  <si>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</si>
  <si>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</si>
  <si>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</si>
  <si>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</si>
  <si>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</si>
  <si>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</si>
  <si>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</si>
  <si>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</si>
  <si>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</si>
  <si>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</si>
  <si>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</si>
  <si>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</si>
  <si>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</si>
  <si>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</si>
  <si>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</si>
  <si>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</si>
  <si>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</si>
  <si>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</si>
  <si>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</si>
  <si>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</si>
  <si>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</si>
  <si>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</si>
  <si>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</si>
  <si>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</si>
  <si>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</si>
  <si>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</si>
  <si>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</si>
  <si>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</si>
  <si>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</si>
  <si>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</si>
  <si>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</si>
  <si>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</si>
  <si>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</si>
  <si>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</si>
  <si>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</si>
  <si>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</si>
  <si>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</si>
  <si>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</si>
  <si>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</si>
  <si>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</si>
  <si>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</si>
  <si>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</si>
  <si>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</si>
  <si>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</si>
  <si>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</si>
  <si>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</si>
  <si>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</si>
  <si>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</si>
  <si>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</si>
  <si>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</si>
  <si>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</si>
  <si>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</si>
  <si>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</si>
  <si>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</si>
  <si>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</si>
  <si>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</si>
  <si>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</si>
  <si>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</si>
  <si>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</si>
  <si>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</si>
  <si>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</si>
  <si>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</si>
  <si>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</si>
  <si>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</si>
  <si>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</si>
  <si>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</si>
  <si>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</si>
  <si>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</si>
  <si>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</si>
  <si>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</si>
  <si>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</si>
  <si>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</si>
  <si>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</si>
  <si>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</si>
  <si>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</si>
  <si>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</si>
  <si>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</si>
  <si>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</si>
  <si>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</si>
  <si>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</si>
  <si>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</si>
  <si>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</si>
  <si>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</si>
  <si>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</si>
  <si>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</si>
  <si>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</si>
  <si>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</si>
  <si>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</si>
  <si>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</si>
  <si>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</si>
  <si>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</si>
  <si>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</si>
  <si>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</si>
  <si>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</si>
  <si>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</si>
  <si>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</si>
  <si>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</si>
  <si>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</si>
  <si>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</si>
  <si>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</si>
  <si>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</si>
  <si>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</si>
  <si>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</si>
  <si>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</si>
  <si>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</si>
  <si>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</si>
  <si>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</si>
  <si>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</si>
  <si>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</si>
  <si>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</si>
  <si>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</si>
  <si>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</si>
  <si>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</si>
  <si>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</si>
  <si>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</si>
  <si>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</si>
  <si>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</si>
  <si>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</si>
  <si>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</si>
  <si>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</si>
  <si>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</si>
  <si>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</si>
  <si>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</si>
  <si>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</si>
  <si>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</si>
  <si>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</si>
  <si>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</si>
  <si>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</si>
  <si>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</si>
  <si>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</si>
  <si>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</si>
  <si>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</si>
  <si>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</si>
  <si>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</si>
  <si>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</si>
  <si>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</si>
  <si>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</si>
  <si>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</si>
  <si>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</si>
  <si>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</si>
  <si>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</si>
  <si>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</si>
  <si>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</si>
  <si>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</si>
  <si>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</si>
  <si>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</si>
  <si>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</si>
  <si>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</si>
  <si>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</si>
  <si>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</si>
  <si>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</si>
  <si>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</si>
  <si>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</si>
  <si>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</si>
  <si>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</si>
  <si>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</si>
  <si>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</si>
  <si>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</si>
  <si>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</si>
  <si>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</si>
  <si>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</si>
  <si>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</si>
  <si>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</si>
  <si>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</si>
  <si>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</si>
  <si>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</si>
  <si>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</si>
  <si>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</si>
  <si>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</si>
  <si>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</si>
  <si>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</si>
  <si>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</si>
  <si>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</si>
  <si>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</si>
  <si>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</si>
  <si>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</si>
  <si>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</si>
  <si>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</si>
  <si>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</si>
  <si>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</si>
  <si>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</si>
  <si>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</si>
  <si>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</si>
  <si>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</si>
  <si>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</si>
  <si>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</si>
  <si>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</si>
  <si>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</si>
  <si>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</si>
  <si>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</si>
  <si>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</si>
  <si>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</si>
  <si>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</si>
  <si>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</si>
  <si>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</si>
  <si>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</si>
  <si>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</si>
  <si>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</si>
  <si>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</si>
  <si>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</si>
  <si>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</si>
  <si>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</si>
  <si>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</si>
  <si>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</si>
  <si>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</si>
  <si>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</si>
  <si>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</si>
  <si>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</si>
  <si>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</si>
  <si>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</si>
  <si>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</si>
  <si>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</si>
  <si>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</si>
  <si>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</si>
  <si>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</si>
  <si>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</si>
  <si>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</si>
  <si>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</si>
  <si>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</si>
  <si>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</si>
  <si>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</si>
  <si>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</si>
  <si>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</si>
  <si>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</si>
  <si>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</si>
  <si>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</si>
  <si>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</si>
  <si>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</si>
  <si>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</si>
  <si>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</si>
  <si>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</si>
  <si>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</si>
  <si>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</si>
  <si>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</si>
  <si>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</si>
  <si>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</si>
  <si>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</si>
  <si>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</si>
  <si>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</si>
  <si>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</si>
  <si>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</si>
  <si>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</si>
  <si>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</si>
  <si>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</si>
  <si>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</si>
  <si>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</si>
  <si>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</si>
  <si>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</si>
  <si>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</si>
  <si>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</si>
  <si>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</si>
  <si>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</si>
  <si>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</si>
  <si>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</si>
  <si>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</si>
  <si>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</si>
  <si>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</si>
  <si>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</si>
  <si>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</si>
  <si>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</si>
  <si>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</si>
  <si>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</si>
  <si>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</si>
  <si>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</si>
  <si>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</si>
  <si>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</si>
  <si>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</si>
  <si>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</si>
  <si>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</si>
  <si>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</si>
  <si>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</si>
  <si>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</si>
  <si>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</si>
  <si>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</si>
  <si>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</si>
  <si>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</si>
  <si>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</si>
  <si>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</si>
  <si>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</si>
  <si>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</si>
  <si>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</si>
  <si>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</si>
  <si>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</si>
  <si>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</si>
  <si>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</si>
  <si>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</si>
  <si>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</si>
  <si>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</si>
  <si>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</si>
  <si>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</si>
  <si>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</si>
  <si>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</si>
  <si>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</si>
  <si>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</si>
  <si>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</si>
  <si>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</si>
  <si>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</si>
  <si>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</si>
  <si>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</si>
  <si>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</si>
  <si>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</si>
  <si>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</si>
  <si>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</si>
  <si>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</si>
  <si>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</si>
  <si>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</si>
  <si>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</si>
  <si>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</si>
  <si>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</si>
  <si>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</si>
  <si>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</si>
  <si>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</si>
  <si>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</si>
  <si>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</si>
  <si>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</si>
  <si>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</si>
  <si>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</si>
  <si>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</si>
  <si>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</si>
  <si>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</si>
  <si>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</si>
  <si>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</si>
  <si>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</si>
  <si>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</si>
  <si>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</si>
  <si>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</si>
  <si>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</si>
  <si>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</si>
  <si>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</si>
  <si>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</si>
  <si>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</si>
  <si>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</si>
  <si>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</si>
  <si>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</si>
  <si>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</si>
  <si>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</si>
  <si>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</si>
  <si>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</si>
  <si>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</si>
  <si>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</si>
  <si>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</si>
  <si>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</si>
  <si>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</si>
  <si>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</si>
  <si>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</si>
  <si>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</si>
  <si>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</si>
  <si>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</si>
  <si>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</si>
  <si>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</si>
  <si>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</si>
  <si>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</si>
  <si>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</si>
  <si>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</si>
  <si>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</si>
  <si>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</si>
  <si>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</si>
  <si>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</si>
  <si>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</si>
  <si>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</si>
  <si>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</si>
  <si>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</si>
  <si>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</si>
  <si>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</si>
  <si>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</si>
  <si>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</si>
  <si>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</si>
  <si>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</si>
  <si>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</si>
  <si>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</si>
  <si>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</si>
  <si>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</si>
  <si>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</si>
  <si>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</si>
  <si>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</si>
  <si>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</si>
  <si>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</si>
  <si>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</si>
  <si>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</si>
  <si>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</si>
  <si>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</si>
  <si>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</si>
  <si>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</si>
  <si>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</si>
  <si>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</si>
  <si>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</si>
  <si>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</si>
  <si>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</si>
  <si>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</si>
  <si>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</si>
  <si>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</si>
  <si>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</si>
  <si>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</si>
  <si>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</si>
  <si>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</si>
  <si>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</si>
  <si>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</si>
  <si>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</si>
  <si>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</si>
  <si>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</si>
  <si>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</si>
  <si>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</si>
  <si>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</si>
  <si>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</si>
  <si>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</si>
  <si>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</si>
  <si>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</si>
  <si>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</si>
  <si>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</si>
  <si>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</si>
  <si>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</si>
  <si>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</si>
  <si>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</si>
  <si>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</si>
  <si>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</si>
  <si>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</si>
  <si>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</si>
  <si>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</si>
  <si>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</si>
  <si>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</si>
  <si>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</si>
  <si>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</si>
  <si>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</si>
  <si>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</si>
  <si>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</si>
  <si>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</si>
  <si>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</si>
  <si>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</si>
  <si>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</si>
  <si>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</si>
  <si>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</si>
  <si>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</si>
  <si>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</si>
  <si>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</si>
  <si>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</si>
  <si>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</si>
  <si>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</si>
  <si>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</si>
  <si>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</si>
  <si>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</si>
  <si>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</si>
  <si>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</si>
  <si>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</si>
  <si>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</si>
  <si>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</si>
  <si>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</si>
  <si>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</si>
  <si>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</si>
  <si>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</si>
  <si>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</si>
  <si>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</si>
  <si>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</si>
  <si>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</si>
  <si>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</si>
  <si>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</si>
  <si>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</si>
  <si>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</si>
  <si>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</si>
  <si>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</si>
  <si>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</si>
  <si>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</si>
  <si>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</si>
  <si>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</si>
  <si>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</si>
  <si>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</si>
  <si>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</si>
  <si>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</si>
  <si>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</si>
  <si>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</si>
  <si>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</si>
  <si>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</si>
  <si>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</si>
  <si>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</si>
  <si>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</si>
  <si>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</si>
  <si>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</si>
  <si>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</si>
  <si>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</si>
  <si>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</si>
  <si>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</si>
  <si>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</si>
  <si>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</si>
  <si>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</si>
  <si>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</si>
  <si>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</si>
  <si>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</si>
  <si>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</si>
  <si>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</si>
  <si>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</si>
  <si>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</si>
  <si>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</si>
  <si>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</si>
  <si>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</si>
  <si>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</si>
  <si>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</si>
  <si>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</si>
  <si>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</si>
  <si>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</si>
  <si>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</si>
  <si>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</si>
  <si>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</si>
  <si>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</si>
  <si>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</si>
  <si>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</si>
  <si>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</si>
  <si>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</si>
  <si>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</si>
  <si>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</si>
  <si>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</si>
  <si>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</si>
  <si>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</si>
  <si>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</si>
  <si>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</si>
  <si>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</si>
  <si>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</si>
  <si>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</si>
  <si>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</si>
  <si>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</si>
  <si>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</si>
  <si>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</si>
  <si>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</si>
  <si>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</si>
  <si>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</si>
  <si>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</si>
  <si>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</si>
  <si>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</si>
  <si>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</si>
  <si>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</si>
  <si>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</si>
  <si>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</si>
  <si>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</si>
  <si>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</si>
  <si>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</si>
  <si>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</si>
  <si>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</si>
  <si>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</si>
  <si>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</si>
  <si>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</si>
  <si>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</si>
  <si>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</si>
  <si>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</si>
  <si>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</si>
  <si>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</si>
  <si>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</si>
  <si>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</si>
  <si>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</si>
  <si>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</si>
  <si>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</si>
  <si>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</si>
  <si>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</si>
  <si>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</si>
  <si>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</si>
  <si>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</si>
  <si>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</si>
  <si>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</si>
  <si>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</si>
  <si>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</si>
  <si>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</si>
  <si>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</si>
  <si>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</si>
  <si>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</si>
  <si>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</si>
  <si>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</si>
  <si>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</si>
  <si>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</si>
  <si>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</si>
  <si>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</si>
  <si>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</si>
  <si>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</si>
  <si>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</si>
  <si>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</si>
  <si>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</si>
  <si>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</si>
  <si>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</si>
  <si>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</si>
  <si>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</si>
  <si>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</si>
  <si>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</si>
  <si>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</si>
  <si>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</si>
  <si>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</si>
  <si>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</si>
  <si>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</si>
  <si>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</si>
  <si>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</si>
  <si>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</si>
  <si>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</si>
  <si>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</si>
  <si>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</si>
  <si>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</si>
  <si>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</si>
  <si>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</si>
  <si>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</si>
  <si>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</si>
  <si>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</si>
  <si>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</si>
  <si>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</si>
  <si>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</si>
  <si>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</si>
  <si>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</si>
  <si>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</si>
  <si>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</si>
  <si>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</si>
  <si>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</si>
  <si>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</si>
  <si>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</si>
  <si>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</si>
  <si>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</si>
  <si>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</si>
  <si>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</si>
  <si>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</si>
  <si>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</si>
  <si>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</si>
  <si>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</si>
  <si>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</si>
  <si>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</si>
  <si>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</si>
  <si>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</si>
  <si>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</si>
  <si>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</si>
  <si>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</si>
  <si>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</si>
  <si>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</si>
  <si>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</si>
  <si>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</si>
  <si>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</si>
  <si>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</si>
  <si>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</si>
  <si>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</si>
  <si>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</si>
  <si>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</si>
  <si>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</si>
  <si>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</si>
  <si>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</si>
  <si>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</si>
  <si>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</si>
  <si>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</si>
  <si>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</si>
  <si>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</si>
  <si>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</si>
  <si>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</si>
  <si>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</si>
  <si>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</si>
  <si>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</si>
  <si>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</si>
  <si>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</si>
  <si>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</si>
  <si>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</si>
  <si>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</si>
  <si>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</si>
  <si>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</si>
  <si>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</si>
  <si>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</si>
  <si>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</si>
  <si>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</si>
  <si>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</si>
  <si>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</si>
  <si>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</si>
  <si>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</si>
  <si>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</si>
  <si>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</si>
  <si>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</si>
  <si>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</si>
  <si>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</si>
  <si>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</si>
  <si>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</si>
  <si>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</si>
  <si>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</si>
  <si>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</si>
  <si>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</si>
  <si>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</si>
  <si>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</si>
  <si>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</si>
  <si>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</si>
  <si>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</si>
  <si>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</si>
  <si>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</si>
  <si>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</si>
  <si>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</si>
  <si>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</si>
  <si>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</si>
  <si>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</si>
  <si>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</si>
  <si>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</si>
  <si>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</si>
  <si>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</si>
  <si>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</si>
  <si>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</si>
  <si>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</si>
  <si>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</si>
  <si>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</si>
  <si>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</si>
  <si>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</si>
  <si>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</si>
  <si>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</si>
  <si>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</si>
  <si>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</si>
  <si>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</si>
  <si>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</si>
  <si>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</si>
  <si>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</si>
  <si>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</si>
  <si>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</si>
  <si>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</si>
  <si>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</si>
  <si>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</si>
  <si>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</si>
  <si>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</si>
  <si>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</si>
  <si>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</si>
  <si>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</si>
  <si>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</si>
  <si>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</si>
  <si>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</si>
  <si>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</si>
  <si>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</si>
  <si>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</si>
  <si>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</si>
  <si>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</si>
  <si>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</si>
  <si>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</si>
  <si>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</si>
  <si>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</si>
  <si>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</si>
  <si>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</si>
  <si>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</si>
  <si>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</si>
  <si>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</si>
  <si>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</si>
  <si>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</si>
  <si>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</si>
  <si>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</si>
  <si>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</si>
  <si>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</si>
  <si>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</si>
  <si>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</si>
  <si>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</si>
  <si>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</si>
  <si>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</si>
  <si>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</si>
  <si>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</si>
  <si>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</si>
  <si>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</si>
  <si>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</si>
  <si>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</si>
  <si>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</si>
  <si>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</si>
  <si>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</si>
  <si>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</si>
  <si>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</si>
  <si>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</si>
  <si>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</si>
  <si>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</si>
  <si>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</si>
  <si>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</si>
  <si>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</si>
  <si>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</si>
  <si>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</si>
  <si>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</si>
  <si>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</si>
  <si>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</si>
  <si>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</si>
  <si>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</si>
  <si>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</si>
  <si>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</si>
  <si>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</si>
  <si>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</si>
  <si>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</si>
  <si>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</si>
  <si>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</si>
  <si>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</si>
  <si>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</si>
  <si>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</si>
  <si>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</si>
  <si>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</si>
  <si>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</si>
  <si>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</si>
  <si>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</si>
  <si>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</si>
  <si>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</si>
  <si>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</si>
  <si>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</si>
  <si>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</si>
  <si>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</si>
  <si>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</si>
  <si>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</si>
  <si>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</si>
  <si>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</si>
  <si>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</si>
  <si>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</si>
  <si>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</si>
  <si>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</si>
  <si>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</si>
  <si>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</si>
  <si>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</si>
  <si>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</si>
  <si>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</si>
  <si>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</si>
  <si>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</si>
  <si>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</si>
  <si>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</si>
  <si>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</si>
  <si>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</si>
  <si>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</si>
  <si>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</si>
  <si>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</si>
  <si>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</si>
  <si>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</si>
  <si>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</si>
  <si>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</si>
  <si>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</si>
  <si>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</si>
  <si>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</si>
  <si>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</si>
  <si>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</si>
  <si>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</si>
  <si>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</si>
  <si>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</si>
  <si>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</si>
  <si>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</si>
  <si>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</si>
  <si>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</si>
  <si>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</si>
  <si>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</si>
  <si>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</si>
  <si>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</si>
  <si>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</si>
  <si>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</si>
  <si>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</si>
  <si>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</si>
  <si>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</si>
  <si>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</si>
  <si>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</si>
  <si>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</si>
  <si>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</si>
  <si>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</si>
  <si>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</si>
  <si>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</si>
  <si>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</si>
  <si>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</si>
  <si>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</si>
  <si>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</si>
  <si>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</si>
  <si>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</si>
  <si>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</si>
  <si>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</si>
  <si>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</si>
  <si>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</si>
  <si>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</si>
  <si>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</si>
  <si>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</si>
  <si>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</si>
  <si>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</si>
  <si>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</si>
  <si>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</si>
  <si>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</si>
  <si>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</si>
  <si>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</si>
  <si>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</si>
  <si>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</si>
  <si>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</si>
  <si>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</si>
  <si>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</si>
  <si>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</si>
  <si>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</si>
  <si>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</si>
  <si>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</si>
  <si>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</si>
  <si>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</si>
  <si>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</si>
  <si>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</si>
  <si>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</si>
  <si>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</si>
  <si>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</si>
  <si>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</si>
  <si>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</si>
  <si>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</si>
  <si>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</si>
  <si>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</si>
  <si>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</si>
  <si>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</si>
  <si>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</si>
  <si>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</si>
  <si>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</si>
  <si>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</si>
  <si>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</si>
  <si>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</si>
  <si>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</si>
  <si>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</si>
  <si>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</si>
  <si>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</si>
  <si>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</si>
  <si>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</si>
  <si>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</si>
  <si>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</si>
  <si>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</si>
  <si>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</si>
  <si>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</si>
  <si>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</si>
  <si>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</si>
  <si>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</si>
  <si>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</si>
  <si>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</si>
  <si>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</si>
  <si>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</si>
  <si>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</si>
  <si>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</si>
  <si>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</si>
  <si>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</si>
  <si>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</si>
  <si>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</si>
  <si>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</si>
  <si>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</si>
  <si>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</si>
  <si>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</si>
  <si>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</si>
  <si>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</si>
  <si>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</si>
  <si>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</si>
  <si>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</si>
  <si>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</si>
  <si>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</si>
  <si>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</si>
  <si>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</si>
  <si>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</si>
  <si>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</si>
  <si>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</si>
  <si>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</si>
  <si>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</si>
  <si>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</si>
  <si>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</si>
  <si>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</si>
  <si>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</si>
  <si>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</si>
  <si>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</si>
  <si>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</si>
  <si>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</si>
  <si>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</si>
  <si>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</si>
  <si>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</si>
  <si>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</si>
  <si>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</si>
  <si>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</si>
  <si>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</si>
  <si>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</si>
  <si>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</si>
  <si>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</si>
  <si>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</si>
  <si>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</si>
  <si>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</si>
  <si>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</si>
  <si>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</si>
  <si>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</si>
  <si>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</si>
  <si>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</si>
  <si>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</si>
  <si>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</si>
  <si>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</si>
  <si>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</si>
  <si>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</si>
  <si>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</si>
  <si>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</si>
  <si>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</si>
  <si>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</si>
  <si>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</si>
  <si>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</si>
  <si>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</si>
  <si>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</si>
  <si>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</si>
  <si>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</si>
  <si>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</si>
  <si>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</si>
  <si>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</si>
  <si>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</si>
  <si>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</si>
  <si>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</si>
  <si>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</si>
  <si>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</si>
  <si>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</si>
  <si>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</si>
  <si>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</si>
  <si>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</si>
  <si>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</si>
  <si>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</si>
  <si>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</si>
  <si>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</si>
  <si>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</si>
  <si>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</si>
  <si>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</si>
  <si>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</si>
  <si>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</si>
  <si>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</si>
  <si>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</si>
  <si>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</si>
  <si>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</si>
  <si>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</si>
  <si>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</si>
  <si>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</si>
  <si>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</si>
  <si>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</si>
  <si>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</si>
  <si>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</si>
  <si>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</si>
  <si>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</si>
  <si>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</si>
  <si>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</si>
  <si>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</si>
  <si>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</si>
  <si>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</si>
  <si>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</si>
  <si>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</si>
  <si>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</si>
  <si>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</si>
  <si>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</si>
  <si>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</si>
  <si>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</si>
  <si>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</si>
  <si>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</si>
  <si>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</si>
  <si>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</si>
  <si>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</si>
  <si>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</si>
  <si>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</si>
  <si>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</si>
  <si>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</si>
  <si>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</si>
  <si>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</si>
  <si>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</si>
  <si>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</si>
  <si>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</si>
  <si>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</si>
  <si>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</si>
  <si>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</si>
  <si>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</si>
  <si>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</si>
  <si>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</si>
  <si>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</si>
  <si>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</si>
  <si>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</si>
  <si>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</si>
  <si>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</si>
  <si>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</si>
  <si>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</si>
  <si>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</si>
  <si>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</si>
  <si>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</si>
  <si>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</si>
  <si>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</si>
  <si>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</si>
  <si>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</si>
  <si>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</si>
  <si>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</si>
  <si>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</si>
  <si>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</si>
  <si>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</si>
  <si>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</si>
  <si>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</si>
  <si>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</si>
  <si>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</si>
  <si>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</si>
  <si>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</si>
  <si>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</si>
  <si>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</si>
  <si>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</si>
  <si>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</si>
  <si>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</si>
  <si>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</si>
  <si>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</si>
  <si>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</si>
  <si>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</si>
  <si>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</si>
  <si>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</si>
  <si>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</si>
  <si>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</si>
  <si>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</si>
  <si>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</si>
  <si>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</si>
  <si>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</si>
  <si>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</si>
  <si>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</si>
  <si>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</si>
  <si>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</si>
  <si>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</si>
  <si>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</si>
  <si>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</si>
  <si>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</si>
  <si>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</si>
  <si>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</si>
  <si>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</si>
  <si>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</si>
  <si>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</si>
  <si>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</si>
  <si>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</si>
  <si>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</si>
  <si>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</si>
  <si>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</si>
  <si>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</si>
  <si>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</si>
  <si>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</si>
  <si>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</si>
  <si>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</si>
  <si>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</si>
  <si>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</si>
  <si>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</si>
  <si>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</si>
  <si>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</si>
  <si>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</si>
  <si>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</si>
  <si>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</si>
  <si>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</si>
  <si>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</si>
  <si>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</si>
  <si>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</si>
  <si>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</si>
  <si>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</si>
  <si>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</si>
  <si>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</si>
  <si>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</si>
  <si>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</si>
  <si>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</si>
  <si>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</si>
  <si>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</si>
  <si>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</si>
  <si>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</si>
  <si>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</si>
  <si>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</si>
  <si>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</si>
  <si>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</si>
  <si>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</si>
  <si>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</si>
  <si>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</si>
  <si>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</si>
  <si>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</si>
  <si>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</si>
  <si>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</si>
  <si>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</si>
  <si>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</si>
  <si>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</si>
  <si>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</si>
  <si>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</si>
  <si>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</si>
  <si>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</si>
  <si>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</si>
  <si>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</si>
  <si>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</si>
  <si>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</si>
  <si>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</si>
  <si>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</si>
  <si>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</si>
  <si>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</si>
  <si>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</si>
  <si>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</si>
  <si>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</si>
  <si>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</si>
  <si>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</si>
  <si>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</si>
  <si>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</si>
  <si>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</si>
  <si>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</si>
  <si>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</si>
  <si>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</si>
  <si>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</si>
  <si>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</si>
  <si>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</si>
  <si>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</si>
  <si>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</si>
  <si>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</si>
  <si>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</si>
  <si>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</si>
  <si>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</si>
  <si>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</si>
  <si>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</si>
  <si>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</si>
  <si>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</si>
  <si>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</si>
  <si>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</si>
  <si>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</si>
  <si>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</si>
  <si>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</si>
  <si>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</si>
  <si>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</si>
  <si>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</si>
  <si>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</si>
  <si>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</si>
  <si>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</si>
  <si>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</si>
  <si>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</si>
  <si>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</si>
  <si>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</si>
  <si>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</si>
  <si>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</si>
  <si>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</si>
  <si>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</si>
  <si>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</si>
  <si>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</si>
  <si>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</si>
  <si>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</si>
  <si>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</si>
  <si>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</si>
  <si>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</si>
  <si>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</si>
  <si>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</si>
  <si>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</si>
  <si>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</si>
  <si>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</si>
  <si>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</si>
  <si>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</si>
  <si>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</si>
  <si>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</si>
  <si>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</si>
  <si>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</si>
  <si>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</si>
  <si>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</si>
  <si>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</si>
  <si>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</si>
  <si>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</si>
  <si>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</si>
  <si>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</si>
  <si>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</si>
  <si>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</si>
  <si>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</si>
  <si>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</si>
  <si>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</si>
  <si>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</si>
  <si>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</si>
  <si>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</si>
  <si>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</si>
  <si>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</si>
  <si>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</si>
  <si>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</si>
  <si>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</si>
  <si>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</si>
  <si>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</si>
  <si>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</si>
  <si>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</si>
  <si>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</si>
  <si>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</si>
  <si>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</si>
  <si>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</si>
  <si>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</si>
  <si>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</si>
  <si>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</si>
  <si>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</si>
  <si>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</si>
  <si>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</si>
  <si>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</si>
  <si>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</si>
  <si>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</si>
  <si>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</si>
  <si>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</si>
  <si>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</si>
  <si>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</si>
  <si>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</si>
  <si>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</si>
  <si>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</si>
  <si>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</si>
  <si>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</si>
  <si>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</si>
  <si>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</si>
  <si>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</si>
  <si>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</si>
  <si>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</si>
  <si>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</si>
  <si>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</si>
  <si>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</si>
  <si>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</si>
  <si>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</si>
  <si>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</si>
  <si>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</si>
  <si>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</si>
  <si>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</si>
  <si>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</si>
  <si>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</si>
  <si>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</si>
  <si>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</si>
  <si>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</si>
  <si>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</si>
  <si>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</si>
  <si>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</si>
  <si>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</si>
  <si>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</si>
  <si>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</si>
  <si>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</si>
  <si>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</si>
  <si>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</si>
  <si>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</si>
  <si>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</si>
  <si>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</si>
  <si>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</si>
  <si>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</si>
  <si>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</si>
  <si>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</si>
  <si>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</si>
  <si>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</si>
  <si>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</si>
  <si>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</si>
  <si>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</si>
  <si>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</si>
  <si>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</si>
  <si>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</si>
  <si>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</si>
  <si>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</si>
  <si>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</si>
  <si>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</si>
  <si>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</si>
  <si>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</si>
  <si>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</si>
  <si>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</si>
  <si>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</si>
  <si>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</si>
  <si>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</si>
  <si>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</si>
  <si>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</si>
  <si>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</si>
  <si>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</si>
  <si>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</si>
  <si>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</si>
  <si>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</si>
  <si>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</si>
  <si>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</si>
  <si>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</si>
  <si>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</si>
  <si>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</si>
  <si>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</si>
  <si>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</si>
  <si>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</si>
  <si>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</si>
  <si>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</si>
  <si>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</si>
  <si>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</si>
  <si>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</si>
  <si>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</si>
  <si>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</si>
  <si>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</si>
  <si>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</si>
  <si>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</si>
  <si>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</si>
  <si>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</si>
  <si>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</si>
  <si>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</si>
  <si>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</si>
  <si>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</si>
  <si>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</si>
  <si>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</si>
  <si>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</si>
  <si>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</si>
  <si>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</si>
  <si>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</si>
  <si>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</si>
  <si>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</si>
  <si>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</si>
  <si>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</si>
  <si>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</si>
  <si>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</si>
  <si>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</si>
  <si>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</si>
  <si>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</si>
  <si>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</si>
  <si>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</si>
  <si>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</si>
  <si>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</si>
  <si>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</si>
  <si>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</si>
  <si>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</si>
  <si>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</si>
  <si>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</si>
  <si>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</si>
  <si>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</si>
  <si>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</si>
  <si>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</si>
  <si>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</si>
  <si>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</si>
  <si>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</si>
  <si>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</si>
  <si>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</si>
  <si>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</si>
  <si>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</si>
  <si>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</si>
  <si>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</si>
  <si>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</si>
  <si>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</si>
  <si>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</si>
  <si>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</si>
  <si>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</si>
  <si>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</si>
  <si>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</si>
  <si>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</si>
  <si>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</si>
  <si>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</si>
  <si>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</si>
  <si>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</si>
  <si>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</si>
  <si>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</si>
  <si>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</si>
  <si>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</si>
  <si>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</si>
  <si>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</si>
  <si>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</si>
  <si>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</si>
  <si>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</si>
  <si>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</si>
  <si>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</si>
  <si>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</si>
  <si>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</si>
  <si>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</si>
  <si>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</si>
  <si>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</si>
  <si>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</si>
  <si>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</si>
  <si>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</si>
  <si>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</si>
  <si>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</si>
  <si>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</si>
  <si>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</si>
  <si>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</si>
  <si>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</si>
  <si>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</si>
  <si>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</si>
  <si>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</si>
  <si>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</si>
  <si>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</si>
  <si>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</si>
  <si>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</si>
  <si>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</si>
  <si>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</si>
  <si>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</si>
  <si>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</si>
  <si>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</si>
  <si>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</si>
  <si>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</si>
  <si>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</si>
  <si>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</si>
  <si>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</si>
  <si>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</si>
  <si>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</si>
  <si>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</si>
  <si>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</si>
  <si>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</si>
  <si>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</si>
  <si>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</si>
  <si>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</si>
  <si>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</si>
  <si>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</si>
  <si>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</si>
  <si>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</si>
  <si>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</si>
  <si>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</si>
  <si>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</si>
  <si>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</si>
  <si>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</si>
  <si>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</si>
  <si>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</si>
  <si>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</si>
  <si>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</si>
  <si>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</si>
  <si>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</si>
  <si>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</si>
  <si>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</si>
  <si>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</si>
  <si>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</si>
  <si>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</si>
  <si>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</si>
  <si>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</si>
  <si>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</si>
  <si>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</si>
  <si>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</si>
  <si>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</si>
  <si>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</si>
  <si>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</si>
  <si>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</si>
  <si>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</si>
  <si>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</si>
  <si>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</si>
  <si>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</si>
  <si>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</si>
  <si>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</si>
  <si>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</si>
  <si>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</si>
  <si>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</si>
  <si>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</si>
  <si>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</si>
  <si>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</si>
  <si>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</si>
  <si>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</si>
  <si>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</si>
  <si>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</si>
  <si>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</si>
  <si>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</si>
  <si>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</si>
  <si>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</si>
  <si>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</si>
  <si>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</si>
  <si>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</si>
  <si>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</si>
  <si>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</si>
  <si>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</si>
  <si>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</si>
  <si>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</si>
  <si>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</si>
  <si>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</si>
  <si>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</si>
  <si>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</si>
  <si>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</si>
  <si>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</si>
  <si>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</si>
  <si>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</si>
  <si>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</si>
  <si>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</si>
  <si>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</si>
  <si>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</si>
  <si>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</si>
  <si>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</si>
  <si>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</si>
  <si>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</si>
  <si>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</si>
  <si>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</si>
  <si>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</si>
  <si>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</si>
  <si>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</si>
  <si>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</si>
  <si>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</si>
  <si>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</si>
  <si>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</si>
  <si>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</si>
  <si>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</si>
  <si>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</si>
  <si>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</si>
  <si>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</si>
  <si>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</si>
  <si>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</si>
  <si>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</si>
  <si>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</si>
  <si>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</si>
  <si>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</si>
  <si>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</si>
  <si>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</si>
  <si>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</si>
  <si>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</si>
  <si>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</si>
  <si>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</si>
  <si>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</si>
  <si>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</si>
  <si>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</si>
  <si>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</si>
  <si>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</si>
  <si>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</si>
  <si>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</si>
  <si>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</si>
  <si>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</si>
  <si>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</si>
  <si>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</si>
  <si>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</si>
  <si>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</si>
  <si>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</si>
  <si>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</si>
  <si>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</si>
  <si>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</si>
  <si>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</si>
  <si>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</si>
  <si>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</si>
  <si>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</si>
  <si>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</si>
  <si>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</si>
  <si>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</si>
  <si>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</si>
  <si>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</si>
  <si>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</si>
  <si>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</si>
  <si>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</si>
  <si>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</si>
  <si>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</si>
  <si>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</si>
  <si>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</si>
  <si>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</si>
  <si>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</si>
  <si>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</si>
  <si>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</si>
  <si>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</si>
  <si>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</si>
  <si>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</si>
  <si>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</si>
  <si>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</si>
  <si>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</si>
  <si>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</si>
  <si>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</si>
  <si>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</si>
  <si>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</si>
  <si>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</si>
  <si>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</si>
  <si>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</si>
  <si>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</si>
  <si>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</si>
  <si>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</si>
  <si>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</si>
  <si>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</si>
  <si>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</si>
  <si>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</si>
  <si>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</si>
  <si>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</si>
  <si>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</si>
  <si>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</si>
  <si>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</si>
  <si>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</si>
  <si>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</si>
  <si>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</si>
  <si>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</si>
  <si>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</si>
  <si>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</si>
  <si>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</si>
  <si>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</si>
  <si>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</si>
  <si>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</si>
  <si>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</si>
  <si>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</si>
  <si>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</si>
  <si>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</si>
  <si>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</si>
  <si>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</si>
  <si>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</si>
  <si>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</si>
  <si>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</si>
  <si>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</si>
  <si>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</si>
  <si>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</si>
  <si>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</si>
  <si>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</si>
  <si>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</si>
  <si>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</si>
  <si>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</si>
  <si>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</si>
  <si>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</si>
  <si>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</si>
  <si>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</si>
  <si>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</si>
  <si>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</si>
  <si>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</si>
  <si>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</si>
  <si>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</si>
  <si>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</si>
  <si>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</si>
  <si>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</si>
  <si>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</si>
  <si>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</si>
  <si>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</si>
  <si>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</si>
  <si>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</si>
  <si>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</si>
  <si>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</si>
  <si>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</si>
  <si>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</si>
  <si>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</si>
  <si>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</si>
  <si>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</si>
  <si>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</si>
  <si>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</si>
  <si>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</si>
  <si>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</si>
  <si>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</si>
  <si>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</si>
  <si>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</si>
  <si>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</si>
  <si>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</si>
  <si>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</si>
  <si>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</si>
  <si>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</si>
  <si>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</si>
  <si>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</si>
  <si>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</si>
  <si>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</si>
  <si>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</si>
  <si>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</si>
  <si>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</si>
  <si>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</si>
  <si>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</si>
  <si>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</si>
  <si>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</si>
  <si>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</si>
  <si>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</si>
  <si>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</si>
  <si>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</si>
  <si>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</si>
  <si>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</si>
  <si>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</si>
  <si>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</si>
  <si>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</si>
  <si>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</si>
  <si>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</si>
  <si>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</si>
  <si>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</si>
  <si>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</si>
  <si>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</si>
  <si>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</si>
  <si>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</si>
  <si>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</si>
  <si>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</si>
  <si>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</si>
  <si>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</si>
  <si>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</si>
  <si>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</si>
  <si>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</si>
  <si>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</si>
  <si>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</si>
  <si>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</si>
  <si>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</si>
  <si>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</si>
  <si>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</si>
  <si>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</si>
  <si>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</si>
  <si>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</si>
  <si>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</si>
  <si>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</si>
  <si>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</si>
  <si>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</si>
  <si>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</si>
  <si>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</si>
  <si>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</si>
  <si>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</si>
  <si>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</si>
  <si>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</si>
  <si>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</si>
  <si>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</si>
  <si>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</si>
  <si>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</si>
  <si>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</si>
  <si>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</si>
  <si>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</si>
  <si>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</si>
  <si>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</si>
  <si>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</si>
  <si>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</si>
  <si>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</si>
  <si>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</si>
  <si>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</si>
  <si>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</si>
  <si>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</si>
  <si>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</si>
  <si>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</si>
  <si>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</si>
  <si>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</si>
  <si>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</si>
  <si>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</si>
  <si>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</si>
  <si>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</si>
  <si>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</si>
  <si>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</si>
  <si>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</si>
  <si>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</si>
  <si>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</si>
  <si>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</si>
  <si>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</si>
  <si>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</si>
  <si>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</si>
  <si>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</si>
  <si>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</si>
  <si>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</si>
  <si>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</si>
  <si>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</si>
  <si>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</si>
  <si>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</si>
  <si>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</si>
  <si>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</si>
  <si>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</si>
  <si>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</si>
  <si>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</si>
  <si>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</si>
  <si>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</si>
  <si>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</si>
  <si>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</si>
  <si>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</si>
  <si>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</si>
  <si>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</si>
  <si>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</si>
  <si>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</si>
  <si>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</si>
  <si>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</si>
  <si>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</si>
  <si>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</si>
  <si>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</si>
  <si>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</si>
  <si>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</si>
  <si>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</si>
  <si>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</si>
  <si>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</si>
  <si>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</si>
  <si>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</si>
  <si>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</si>
  <si>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</si>
  <si>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</si>
  <si>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</si>
  <si>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</si>
  <si>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</si>
  <si>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</si>
  <si>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</si>
  <si>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</si>
  <si>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</si>
  <si>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</si>
  <si>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</si>
  <si>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</si>
  <si>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</si>
  <si>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</si>
  <si>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</si>
  <si>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</si>
  <si>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</si>
  <si>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</si>
  <si>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</si>
  <si>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</si>
  <si>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</si>
  <si>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</si>
  <si>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</si>
  <si>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</si>
  <si>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</si>
  <si>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</si>
  <si>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</si>
  <si>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</si>
  <si>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</si>
  <si>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</si>
  <si>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</si>
  <si>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</si>
  <si>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</si>
  <si>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</si>
  <si>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</si>
  <si>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</si>
  <si>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</si>
  <si>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</si>
  <si>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</si>
  <si>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</si>
  <si>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</si>
  <si>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</si>
  <si>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</si>
  <si>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</si>
  <si>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</si>
  <si>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</si>
  <si>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</si>
  <si>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</si>
  <si>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</si>
  <si>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</si>
  <si>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</si>
  <si>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</si>
  <si>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</si>
  <si>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</si>
  <si>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</si>
  <si>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</si>
  <si>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</si>
  <si>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</si>
  <si>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</si>
  <si>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</si>
  <si>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</si>
  <si>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</si>
  <si>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</si>
  <si>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</si>
  <si>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</si>
  <si>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</si>
  <si>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</si>
  <si>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</si>
  <si>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</si>
  <si>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</si>
  <si>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</si>
  <si>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</si>
  <si>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</si>
  <si>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</si>
  <si>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</si>
  <si>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</si>
  <si>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</si>
  <si>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</si>
  <si>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</si>
  <si>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</si>
  <si>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</si>
  <si>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</si>
  <si>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</si>
  <si>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</si>
  <si>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</si>
  <si>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</si>
  <si>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</si>
  <si>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</si>
  <si>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</si>
  <si>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</si>
  <si>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</si>
  <si>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</si>
  <si>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</si>
  <si>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</si>
  <si>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</si>
  <si>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</si>
  <si>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</si>
  <si>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</si>
  <si>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</si>
  <si>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</si>
  <si>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</si>
  <si>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</si>
  <si>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</si>
  <si>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</si>
  <si>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</si>
  <si>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</si>
  <si>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</si>
  <si>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</si>
  <si>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</si>
  <si>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</si>
  <si>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</si>
  <si>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</si>
  <si>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</si>
  <si>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</si>
  <si>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</si>
  <si>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</si>
  <si>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</si>
  <si>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</si>
  <si>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</si>
  <si>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</si>
  <si>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</si>
  <si>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</si>
  <si>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</si>
  <si>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</si>
  <si>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</si>
  <si>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</si>
  <si>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</si>
  <si>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</si>
  <si>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</si>
  <si>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</si>
  <si>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</si>
  <si>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</si>
  <si>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</si>
  <si>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</si>
  <si>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</si>
  <si>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</si>
  <si>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</si>
  <si>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</si>
  <si>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</si>
  <si>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</si>
  <si>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</si>
  <si>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</si>
  <si>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</si>
  <si>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</si>
  <si>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</si>
  <si>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</si>
  <si>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</si>
  <si>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</si>
  <si>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</si>
  <si>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</si>
  <si>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</si>
  <si>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</si>
  <si>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</si>
  <si>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</si>
  <si>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</si>
  <si>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</si>
  <si>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</si>
  <si>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</si>
  <si>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</si>
  <si>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</si>
  <si>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</si>
  <si>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</si>
  <si>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</si>
  <si>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</si>
  <si>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</si>
  <si>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</si>
  <si>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</si>
  <si>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</si>
  <si>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</si>
  <si>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</si>
  <si>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</si>
  <si>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</si>
  <si>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</si>
  <si>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</si>
  <si>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</si>
  <si>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</si>
  <si>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</si>
  <si>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</si>
  <si>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</si>
  <si>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</si>
  <si>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</si>
  <si>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</si>
  <si>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</si>
  <si>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</si>
  <si>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</si>
  <si>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</si>
  <si>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</si>
  <si>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</si>
  <si>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</si>
  <si>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</si>
  <si>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</si>
  <si>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</si>
  <si>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</si>
  <si>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</si>
  <si>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</si>
  <si>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</si>
  <si>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</si>
  <si>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</si>
  <si>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</si>
  <si>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</si>
  <si>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</si>
  <si>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</si>
  <si>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</si>
  <si>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</si>
  <si>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</si>
  <si>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</si>
  <si>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</si>
  <si>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</si>
  <si>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</si>
  <si>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</si>
  <si>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</si>
  <si>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</si>
  <si>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</si>
  <si>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</si>
  <si>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</si>
  <si>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</si>
  <si>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</si>
  <si>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</si>
  <si>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</si>
  <si>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</si>
  <si>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</si>
  <si>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</si>
  <si>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</si>
  <si>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</si>
  <si>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</si>
  <si>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</si>
  <si>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</si>
  <si>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</si>
  <si>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</si>
  <si>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</si>
  <si>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</si>
  <si>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</si>
  <si>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</si>
  <si>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</si>
  <si>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</si>
  <si>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</si>
  <si>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</si>
  <si>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</si>
  <si>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</si>
  <si>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</si>
  <si>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</si>
  <si>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</si>
  <si>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</si>
  <si>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</si>
  <si>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</si>
  <si>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</si>
  <si>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</si>
  <si>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</si>
  <si>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</si>
  <si>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</si>
  <si>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</si>
  <si>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</si>
  <si>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</si>
  <si>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</si>
  <si>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</si>
  <si>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</si>
  <si>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</si>
  <si>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</si>
  <si>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</si>
  <si>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</si>
  <si>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</si>
  <si>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</si>
  <si>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</si>
  <si>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</si>
  <si>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</si>
  <si>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</si>
  <si>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</si>
  <si>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</si>
  <si>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</si>
  <si>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</si>
  <si>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</si>
  <si>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</si>
  <si>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</si>
  <si>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</si>
  <si>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</si>
  <si>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</si>
  <si>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</si>
  <si>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</si>
  <si>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</si>
  <si>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</si>
  <si>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</si>
  <si>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</si>
  <si>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</si>
  <si>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</si>
  <si>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</si>
  <si>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</si>
  <si>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</si>
  <si>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</si>
  <si>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</si>
  <si>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</si>
  <si>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</si>
  <si>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</si>
  <si>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</si>
  <si>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</si>
  <si>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</si>
  <si>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</si>
  <si>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</si>
  <si>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</si>
  <si>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</si>
  <si>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</si>
  <si>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</si>
  <si>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</si>
  <si>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</si>
  <si>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</si>
  <si>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</si>
  <si>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</si>
  <si>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</si>
  <si>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</si>
  <si>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</si>
  <si>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</si>
  <si>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</si>
  <si>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</si>
  <si>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</si>
  <si>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</si>
  <si>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</si>
  <si>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</si>
  <si>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</si>
  <si>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</si>
  <si>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</si>
  <si>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</si>
  <si>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</si>
  <si>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</si>
  <si>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</si>
  <si>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</si>
  <si>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</si>
  <si>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</si>
  <si>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</si>
  <si>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</si>
  <si>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</si>
  <si>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</si>
  <si>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</si>
  <si>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</si>
  <si>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</si>
  <si>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</si>
  <si>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</si>
  <si>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</si>
  <si>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</si>
  <si>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</si>
  <si>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</si>
  <si>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</si>
  <si>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</si>
  <si>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</si>
  <si>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</si>
  <si>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</si>
  <si>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</si>
  <si>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</si>
  <si>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</si>
  <si>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</si>
  <si>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</si>
  <si>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</si>
  <si>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</si>
  <si>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</si>
  <si>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</si>
  <si>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</si>
  <si>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</si>
  <si>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</si>
  <si>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</si>
  <si>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</si>
  <si>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</si>
  <si>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</si>
  <si>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</si>
  <si>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</si>
  <si>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</si>
  <si>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</si>
  <si>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</si>
  <si>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</si>
  <si>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</si>
  <si>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</si>
  <si>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</si>
  <si>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</si>
  <si>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</si>
  <si>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</si>
  <si>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</si>
  <si>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</si>
  <si>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</si>
  <si>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</si>
  <si>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</si>
  <si>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</si>
  <si>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</si>
  <si>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</si>
  <si>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</si>
  <si>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</si>
  <si>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</si>
  <si>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</si>
  <si>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</si>
  <si>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</si>
  <si>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</si>
  <si>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</si>
  <si>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</si>
  <si>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</si>
  <si>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</si>
  <si>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</si>
  <si>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</si>
  <si>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</si>
  <si>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</si>
  <si>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</si>
  <si>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</si>
  <si>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</si>
  <si>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</si>
  <si>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</si>
  <si>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</si>
  <si>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</si>
  <si>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</si>
  <si>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</si>
  <si>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</si>
  <si>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</si>
  <si>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</si>
  <si>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</si>
  <si>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</si>
  <si>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</si>
  <si>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</si>
  <si>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</si>
  <si>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</si>
  <si>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</si>
  <si>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</si>
  <si>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</si>
  <si>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</si>
  <si>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</si>
  <si>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</si>
  <si>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</si>
  <si>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</si>
  <si>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</si>
  <si>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</si>
  <si>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</si>
  <si>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</si>
  <si>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</si>
  <si>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</si>
  <si>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</si>
  <si>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</si>
  <si>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</si>
  <si>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</si>
  <si>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</si>
  <si>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</si>
  <si>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</si>
  <si>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</si>
  <si>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</si>
  <si>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</si>
  <si>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</si>
  <si>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</si>
  <si>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</si>
  <si>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</si>
  <si>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</si>
  <si>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</si>
  <si>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</si>
  <si>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</si>
  <si>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</si>
  <si>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</si>
  <si>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</si>
  <si>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</si>
  <si>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</si>
  <si>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</si>
  <si>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</si>
  <si>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</si>
  <si>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</si>
  <si>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</si>
  <si>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</si>
  <si>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</si>
  <si>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</si>
  <si>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</si>
  <si>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</si>
  <si>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</si>
  <si>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</si>
  <si>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</si>
  <si>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</si>
  <si>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</si>
  <si>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</si>
  <si>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</si>
  <si>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</si>
  <si>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</si>
  <si>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</si>
  <si>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</si>
  <si>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</si>
  <si>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</si>
  <si>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</si>
  <si>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</si>
  <si>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</si>
  <si>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</si>
  <si>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</si>
  <si>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</si>
  <si>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</si>
  <si>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</si>
  <si>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</si>
  <si>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</si>
  <si>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</si>
  <si>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</si>
  <si>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</si>
  <si>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</si>
  <si>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</si>
  <si>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</si>
  <si>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</si>
  <si>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</si>
  <si>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</si>
  <si>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</si>
  <si>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</si>
  <si>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</si>
  <si>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</si>
  <si>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</si>
  <si>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</si>
  <si>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</si>
  <si>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</si>
  <si>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</si>
  <si>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</si>
  <si>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</si>
  <si>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</si>
  <si>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</si>
  <si>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</si>
  <si>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</si>
  <si>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</si>
  <si>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</si>
  <si>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</si>
  <si>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</si>
  <si>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</si>
  <si>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</si>
  <si>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</si>
  <si>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</si>
  <si>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</si>
  <si>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</si>
  <si>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</si>
  <si>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</si>
  <si>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</si>
  <si>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</si>
  <si>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</si>
  <si>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</si>
  <si>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</si>
  <si>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</si>
  <si>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</si>
  <si>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</si>
  <si>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</si>
  <si>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</si>
  <si>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</si>
  <si>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</si>
  <si>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</si>
  <si>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</si>
  <si>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</si>
  <si>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</si>
  <si>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</si>
  <si>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</si>
  <si>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</si>
  <si>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</si>
  <si>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</si>
  <si>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</si>
  <si>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</si>
  <si>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</si>
  <si>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</si>
  <si>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</si>
  <si>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</si>
  <si>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</si>
  <si>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</si>
  <si>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</si>
  <si>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</si>
  <si>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</si>
  <si>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</si>
  <si>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</si>
  <si>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</si>
  <si>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</si>
  <si>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</si>
  <si>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</si>
  <si>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</si>
  <si>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</si>
  <si>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</si>
  <si>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</si>
  <si>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</si>
  <si>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</si>
  <si>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</si>
  <si>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</si>
  <si>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</si>
  <si>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</si>
  <si>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</si>
  <si>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</si>
  <si>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</si>
  <si>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</si>
  <si>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</si>
  <si>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</si>
  <si>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</si>
  <si>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</si>
  <si>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</si>
  <si>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</si>
  <si>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</si>
  <si>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</si>
  <si>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</si>
  <si>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</si>
  <si>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</si>
  <si>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</si>
  <si>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</si>
  <si>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</si>
  <si>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</si>
  <si>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</si>
  <si>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</si>
  <si>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</si>
  <si>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</si>
  <si>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</si>
  <si>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</si>
  <si>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</si>
  <si>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</si>
  <si>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</si>
  <si>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</si>
  <si>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</si>
  <si>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</si>
  <si>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</si>
  <si>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</si>
  <si>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</si>
  <si>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</si>
  <si>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</si>
  <si>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</si>
  <si>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</si>
  <si>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</si>
  <si>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</si>
  <si>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</si>
  <si>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</si>
  <si>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</si>
  <si>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</si>
  <si>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</si>
  <si>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</si>
  <si>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</si>
  <si>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</si>
  <si>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</si>
  <si>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</si>
  <si>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</si>
  <si>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</si>
  <si>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</si>
  <si>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</si>
  <si>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</si>
  <si>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</si>
  <si>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</si>
  <si>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</si>
  <si>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</si>
  <si>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</si>
  <si>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</si>
  <si>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</si>
  <si>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</si>
  <si>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</si>
  <si>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</si>
  <si>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</si>
  <si>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</si>
  <si>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</si>
  <si>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</si>
  <si>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</si>
  <si>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</si>
  <si>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</si>
  <si>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</si>
  <si>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</si>
  <si>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</si>
  <si>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</si>
  <si>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</si>
  <si>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</si>
  <si>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</si>
  <si>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</si>
  <si>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</si>
  <si>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</si>
  <si>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</si>
  <si>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</si>
  <si>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</si>
  <si>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</si>
  <si>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</si>
  <si>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</si>
  <si>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</si>
  <si>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</si>
  <si>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</si>
  <si>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</si>
  <si>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</si>
  <si>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</si>
  <si>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</si>
  <si>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</si>
  <si>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</si>
  <si>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</si>
  <si>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</si>
  <si>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</si>
  <si>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</si>
  <si>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</si>
  <si>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</si>
  <si>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</si>
  <si>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</si>
  <si>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</si>
  <si>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</si>
  <si>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</si>
  <si>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</si>
  <si>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</si>
  <si>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</si>
  <si>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</si>
  <si>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</si>
  <si>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</si>
  <si>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</si>
  <si>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</si>
  <si>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</si>
  <si>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</si>
  <si>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</si>
  <si>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</si>
  <si>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</si>
  <si>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</si>
  <si>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</si>
  <si>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</si>
  <si>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</si>
  <si>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</si>
  <si>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</si>
  <si>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</si>
  <si>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</si>
  <si>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</si>
  <si>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</si>
  <si>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</si>
  <si>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</si>
  <si>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</si>
  <si>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</si>
  <si>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</si>
  <si>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</si>
  <si>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</si>
  <si>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</si>
  <si>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</si>
  <si>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</si>
  <si>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</si>
  <si>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</si>
  <si>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</si>
  <si>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</si>
  <si>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</si>
  <si>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</si>
  <si>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</si>
  <si>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</si>
  <si>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</si>
  <si>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</si>
  <si>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</si>
  <si>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</si>
  <si>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</si>
  <si>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</si>
  <si>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</si>
  <si>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</si>
  <si>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</si>
  <si>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</si>
  <si>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</si>
  <si>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</si>
  <si>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</si>
  <si>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</si>
  <si>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</si>
  <si>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</si>
  <si>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</si>
  <si>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</si>
  <si>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</si>
  <si>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</si>
  <si>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</si>
  <si>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</si>
  <si>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</si>
  <si>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</si>
  <si>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</si>
  <si>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</si>
  <si>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</si>
  <si>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</si>
  <si>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</si>
  <si>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</si>
  <si>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</si>
  <si>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</si>
  <si>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</si>
  <si>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</si>
  <si>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</si>
  <si>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</si>
  <si>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</si>
  <si>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</si>
  <si>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</si>
  <si>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</si>
  <si>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</si>
  <si>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</si>
  <si>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</si>
  <si>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</si>
  <si>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</si>
  <si>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</si>
  <si>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</si>
  <si>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</si>
  <si>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</si>
  <si>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</si>
  <si>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</si>
  <si>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</si>
  <si>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</si>
  <si>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</si>
  <si>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</si>
  <si>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</si>
  <si>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</si>
  <si>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</si>
  <si>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</si>
  <si>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</si>
  <si>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</si>
  <si>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</si>
  <si>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</si>
  <si>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</si>
  <si>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</si>
  <si>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</si>
  <si>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</si>
  <si>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</si>
  <si>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</si>
  <si>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</si>
  <si>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</si>
  <si>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</si>
  <si>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</si>
  <si>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</si>
  <si>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</si>
  <si>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</si>
  <si>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</si>
  <si>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</si>
  <si>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</si>
  <si>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</si>
  <si>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</si>
  <si>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</si>
  <si>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</si>
  <si>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</si>
  <si>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</si>
  <si>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</si>
  <si>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</si>
  <si>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</si>
  <si>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</si>
  <si>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</si>
  <si>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</si>
  <si>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</si>
  <si>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</si>
  <si>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</si>
  <si>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</si>
  <si>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</si>
  <si>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</si>
  <si>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</si>
  <si>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</si>
  <si>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</si>
  <si>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</si>
  <si>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</si>
  <si>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</si>
  <si>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</si>
  <si>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</si>
  <si>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</si>
  <si>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</si>
  <si>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</si>
  <si>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</si>
  <si>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</si>
  <si>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</si>
  <si>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</si>
  <si>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</si>
  <si>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</si>
  <si>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</si>
  <si>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</si>
  <si>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</si>
  <si>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</si>
  <si>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</si>
  <si>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</si>
  <si>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</si>
  <si>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</si>
  <si>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</si>
  <si>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</si>
  <si>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</si>
  <si>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</si>
  <si>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</si>
  <si>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</si>
  <si>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</si>
  <si>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</si>
  <si>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</si>
  <si>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</si>
  <si>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</si>
  <si>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</si>
  <si>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</si>
  <si>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</si>
  <si>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</si>
  <si>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</si>
  <si>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</si>
  <si>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</si>
  <si>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</si>
  <si>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</si>
  <si>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</si>
  <si>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</si>
  <si>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</si>
  <si>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</si>
  <si>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</si>
  <si>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</si>
  <si>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</si>
  <si>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</si>
  <si>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</si>
  <si>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</si>
  <si>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</si>
  <si>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</si>
  <si>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</si>
  <si>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</si>
  <si>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</si>
  <si>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</si>
  <si>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</si>
  <si>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</si>
  <si>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</si>
  <si>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</si>
  <si>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</si>
  <si>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</si>
  <si>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</si>
  <si>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</si>
  <si>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</si>
  <si>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</si>
  <si>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</si>
  <si>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</si>
  <si>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</si>
  <si>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</si>
  <si>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</si>
  <si>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</si>
  <si>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</si>
  <si>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</si>
  <si>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</si>
  <si>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</si>
  <si>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</si>
  <si>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</si>
  <si>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</si>
  <si>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</si>
  <si>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</si>
  <si>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</si>
  <si>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</si>
  <si>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</si>
  <si>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</si>
  <si>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</si>
  <si>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</si>
  <si>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</si>
  <si>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</si>
  <si>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</si>
  <si>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</si>
  <si>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</si>
  <si>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</si>
  <si>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</si>
  <si>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</si>
  <si>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</si>
  <si>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</si>
  <si>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</si>
  <si>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</si>
  <si>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</si>
  <si>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</si>
  <si>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</si>
  <si>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</si>
  <si>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</si>
  <si>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</si>
  <si>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</si>
  <si>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</si>
  <si>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</si>
  <si>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</si>
  <si>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</si>
  <si>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</si>
  <si>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</si>
  <si>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</si>
  <si>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</si>
  <si>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</si>
  <si>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</si>
  <si>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</si>
  <si>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</si>
  <si>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</si>
  <si>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</si>
  <si>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</si>
  <si>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</si>
  <si>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</si>
  <si>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</si>
  <si>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</si>
  <si>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</si>
  <si>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</si>
  <si>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</si>
  <si>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</si>
  <si>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</si>
  <si>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</si>
  <si>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</si>
  <si>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</si>
  <si>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</si>
  <si>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</si>
  <si>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</si>
  <si>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</si>
  <si>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</si>
  <si>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</si>
  <si>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</si>
  <si>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</si>
  <si>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</si>
  <si>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</si>
  <si>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</si>
  <si>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</si>
  <si>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</si>
  <si>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</si>
  <si>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</si>
  <si>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</si>
  <si>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</si>
  <si>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</si>
  <si>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</si>
  <si>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</si>
  <si>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</si>
  <si>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</si>
  <si>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</si>
  <si>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</si>
  <si>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</si>
  <si>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</si>
  <si>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</si>
  <si>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</si>
  <si>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</si>
  <si>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</si>
  <si>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</si>
  <si>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</si>
  <si>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</si>
  <si>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</si>
  <si>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</si>
  <si>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</si>
  <si>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</si>
  <si>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</si>
  <si>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</si>
  <si>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</si>
  <si>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</si>
  <si>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</si>
  <si>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</si>
  <si>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</si>
  <si>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</si>
  <si>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</si>
  <si>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</si>
  <si>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</si>
  <si>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</si>
  <si>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</si>
  <si>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</si>
  <si>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</si>
  <si>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</si>
  <si>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</si>
  <si>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</si>
  <si>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</si>
  <si>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</si>
  <si>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</si>
  <si>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</si>
  <si>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</si>
  <si>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</si>
  <si>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</si>
  <si>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</si>
  <si>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</si>
  <si>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</si>
  <si>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</si>
  <si>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</si>
  <si>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</si>
  <si>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</si>
  <si>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</si>
  <si>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</si>
  <si>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</si>
  <si>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</si>
  <si>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</si>
  <si>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</si>
  <si>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</si>
  <si>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</si>
  <si>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</si>
  <si>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</si>
  <si>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</si>
  <si>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</si>
  <si>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</si>
  <si>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</si>
  <si>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</si>
  <si>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</si>
  <si>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</si>
  <si>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</si>
  <si>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</si>
  <si>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</si>
  <si>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</si>
  <si>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</si>
  <si>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</si>
  <si>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</si>
  <si>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</si>
  <si>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</si>
  <si>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</si>
  <si>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</si>
  <si>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</si>
  <si>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</si>
  <si>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</si>
  <si>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</si>
  <si>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</si>
  <si>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</si>
  <si>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</si>
  <si>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</si>
  <si>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</si>
  <si>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</si>
  <si>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</si>
  <si>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</si>
  <si>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</si>
  <si>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</si>
  <si>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</si>
  <si>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</si>
  <si>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</si>
  <si>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</si>
  <si>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</si>
  <si>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</si>
  <si>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</si>
  <si>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</si>
  <si>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</si>
  <si>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</si>
  <si>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</si>
  <si>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</si>
  <si>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</si>
  <si>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</si>
  <si>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</si>
  <si>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</si>
  <si>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</si>
  <si>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</si>
  <si>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</si>
  <si>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</si>
  <si>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</si>
  <si>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</si>
  <si>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</si>
  <si>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</si>
  <si>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</si>
  <si>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</si>
  <si>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</si>
  <si>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</si>
  <si>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</si>
  <si>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</si>
  <si>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</si>
  <si>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</si>
  <si>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</si>
  <si>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</si>
  <si>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</si>
  <si>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</si>
  <si>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</si>
  <si>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</si>
  <si>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</si>
  <si>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</si>
  <si>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</si>
  <si>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</si>
  <si>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</si>
  <si>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</si>
  <si>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</si>
  <si>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</si>
  <si>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</si>
  <si>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</si>
  <si>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</si>
  <si>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</si>
  <si>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</si>
  <si>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</si>
  <si>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</si>
  <si>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</si>
  <si>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</si>
  <si>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</si>
  <si>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</si>
  <si>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</si>
  <si>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</si>
  <si>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</si>
  <si>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</si>
  <si>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</si>
  <si>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</si>
  <si>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</si>
  <si>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</si>
  <si>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</si>
  <si>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</si>
  <si>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</si>
  <si>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</si>
  <si>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</si>
  <si>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</si>
  <si>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</si>
  <si>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</si>
  <si>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</si>
  <si>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</si>
  <si>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</si>
  <si>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</si>
  <si>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</si>
  <si>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</si>
  <si>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</si>
  <si>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</si>
  <si>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</si>
  <si>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</si>
  <si>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</si>
  <si>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</si>
  <si>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</si>
  <si>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</si>
  <si>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</si>
  <si>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</si>
  <si>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</si>
  <si>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</si>
  <si>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</si>
  <si>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</si>
  <si>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</si>
  <si>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</si>
  <si>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</si>
  <si>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</si>
  <si>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</si>
  <si>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</si>
  <si>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</si>
  <si>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</si>
  <si>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</si>
  <si>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</si>
  <si>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</si>
  <si>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</si>
  <si>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</si>
  <si>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</si>
  <si>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</si>
  <si>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</si>
  <si>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</si>
  <si>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</si>
  <si>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</si>
  <si>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</si>
  <si>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</si>
  <si>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</si>
  <si>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</si>
  <si>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</si>
  <si>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</si>
  <si>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</si>
  <si>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</si>
  <si>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</si>
  <si>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</si>
  <si>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</si>
  <si>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</si>
  <si>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</si>
  <si>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</si>
  <si>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</si>
  <si>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</si>
  <si>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</si>
  <si>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</si>
  <si>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</si>
  <si>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</si>
  <si>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</si>
  <si>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</si>
  <si>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</si>
  <si>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</si>
  <si>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</si>
  <si>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</si>
  <si>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</si>
  <si>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</si>
  <si>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</si>
  <si>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</si>
  <si>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</si>
  <si>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</si>
  <si>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</si>
  <si>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</si>
  <si>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</si>
  <si>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</si>
  <si>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</si>
  <si>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</si>
  <si>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</si>
  <si>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</si>
  <si>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</si>
  <si>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</si>
  <si>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</si>
  <si>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</si>
  <si>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</si>
  <si>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</si>
  <si>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</si>
  <si>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</si>
  <si>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</si>
  <si>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</si>
  <si>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</si>
  <si>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</si>
  <si>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</si>
  <si>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</si>
  <si>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</si>
  <si>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</si>
  <si>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</si>
  <si>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</si>
  <si>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</si>
  <si>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</si>
  <si>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</si>
  <si>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</si>
  <si>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</si>
  <si>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</si>
  <si>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</si>
  <si>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</si>
  <si>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</si>
  <si>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</si>
  <si>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</si>
  <si>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</si>
  <si>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</si>
  <si>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</si>
  <si>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</si>
  <si>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</si>
  <si>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</si>
  <si>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</si>
  <si>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</si>
  <si>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</si>
  <si>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</si>
  <si>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</si>
  <si>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</si>
  <si>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</si>
  <si>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</si>
  <si>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</si>
  <si>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</si>
  <si>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</si>
  <si>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</si>
  <si>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</si>
  <si>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</si>
  <si>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</si>
  <si>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</si>
  <si>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</si>
  <si>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</si>
  <si>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</si>
  <si>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</si>
  <si>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</si>
  <si>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</si>
  <si>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</si>
  <si>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</si>
  <si>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</si>
  <si>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</si>
  <si>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</si>
  <si>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</si>
  <si>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</si>
  <si>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</si>
  <si>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</si>
  <si>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</si>
  <si>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</si>
  <si>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</si>
  <si>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</si>
  <si>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</si>
  <si>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</si>
  <si>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</si>
  <si>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</si>
  <si>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</si>
  <si>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</si>
  <si>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</si>
  <si>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</si>
  <si>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</si>
  <si>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</si>
  <si>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</si>
  <si>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</si>
  <si>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</si>
  <si>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</si>
  <si>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</si>
  <si>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</si>
  <si>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</si>
  <si>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</si>
  <si>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</si>
  <si>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</si>
  <si>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</si>
  <si>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</si>
  <si>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</si>
  <si>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</si>
  <si>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</si>
  <si>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</si>
  <si>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</si>
  <si>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</si>
  <si>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</si>
  <si>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</si>
  <si>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</si>
  <si>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</si>
  <si>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</si>
  <si>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</si>
  <si>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</si>
  <si>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</si>
  <si>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</si>
  <si>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</si>
  <si>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</si>
  <si>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</si>
  <si>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</si>
  <si>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</si>
  <si>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</si>
  <si>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</si>
  <si>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</si>
  <si>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</si>
  <si>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</si>
  <si>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</si>
  <si>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</si>
  <si>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</si>
  <si>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</si>
  <si>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</si>
  <si>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</si>
  <si>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</si>
  <si>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</si>
  <si>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</si>
  <si>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</si>
  <si>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</si>
  <si>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</si>
  <si>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</si>
  <si>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</si>
  <si>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</si>
  <si>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</si>
  <si>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</si>
  <si>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</si>
  <si>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</si>
  <si>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</si>
  <si>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</si>
  <si>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</si>
  <si>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</si>
  <si>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</si>
  <si>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</si>
  <si>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</si>
  <si>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</si>
  <si>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</si>
  <si>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</si>
  <si>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</si>
  <si>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</si>
  <si>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</si>
  <si>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</si>
  <si>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</si>
  <si>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</si>
  <si>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</si>
  <si>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</si>
  <si>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</si>
  <si>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</si>
  <si>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</si>
  <si>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</si>
  <si>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</si>
  <si>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</si>
  <si>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</si>
  <si>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</si>
  <si>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</si>
  <si>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</si>
  <si>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</si>
  <si>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</si>
  <si>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</si>
  <si>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</si>
  <si>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</si>
  <si>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</si>
  <si>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</si>
  <si>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</si>
  <si>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</si>
  <si>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</si>
  <si>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</si>
  <si>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</si>
  <si>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</si>
  <si>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</si>
  <si>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</si>
  <si>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</si>
  <si>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</si>
  <si>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</si>
  <si>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</si>
  <si>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</si>
  <si>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</si>
  <si>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</si>
  <si>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</si>
  <si>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</si>
  <si>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</si>
  <si>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</si>
  <si>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</si>
  <si>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</si>
  <si>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</si>
  <si>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</si>
  <si>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</si>
  <si>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</si>
  <si>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</si>
  <si>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</si>
  <si>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</si>
  <si>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</si>
  <si>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</si>
  <si>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</si>
  <si>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</si>
  <si>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</si>
  <si>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</si>
  <si>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</si>
  <si>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</si>
  <si>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</si>
  <si>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</si>
  <si>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</si>
  <si>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</si>
  <si>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</si>
  <si>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</si>
  <si>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</si>
  <si>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</si>
  <si>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</si>
  <si>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</si>
  <si>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</si>
  <si>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</si>
  <si>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</si>
  <si>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</si>
  <si>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</si>
  <si>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</si>
  <si>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</si>
  <si>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</si>
  <si>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</si>
  <si>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</si>
  <si>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</si>
  <si>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</si>
  <si>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</si>
  <si>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</si>
  <si>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</si>
  <si>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</si>
  <si>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</si>
  <si>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</si>
  <si>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</si>
  <si>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</si>
  <si>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</si>
  <si>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</si>
  <si>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</si>
  <si>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</si>
  <si>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</si>
  <si>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</si>
  <si>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</si>
  <si>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</si>
  <si>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</si>
  <si>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</si>
  <si>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</si>
  <si>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</si>
  <si>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</si>
  <si>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</si>
  <si>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</si>
  <si>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</si>
  <si>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</si>
  <si>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</si>
  <si>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</si>
  <si>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</si>
  <si>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</si>
  <si>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</si>
  <si>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</si>
  <si>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</si>
  <si>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</si>
  <si>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</si>
  <si>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</si>
  <si>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</si>
  <si>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</si>
  <si>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</si>
  <si>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</si>
  <si>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</si>
  <si>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</si>
  <si>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</si>
  <si>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</si>
  <si>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</si>
  <si>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</si>
  <si>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</si>
  <si>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</si>
  <si>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</si>
  <si>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</si>
  <si>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</si>
  <si>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</si>
  <si>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</si>
  <si>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</si>
  <si>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</si>
  <si>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</si>
  <si>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</si>
  <si>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</si>
  <si>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</si>
  <si>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</si>
  <si>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</si>
  <si>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</si>
  <si>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</si>
  <si>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</si>
  <si>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</si>
  <si>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</si>
  <si>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</si>
  <si>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</si>
  <si>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</si>
  <si>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</si>
  <si>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</si>
  <si>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</si>
  <si>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</si>
  <si>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</si>
  <si>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</si>
  <si>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</si>
  <si>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</si>
  <si>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</si>
  <si>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</si>
  <si>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</si>
  <si>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</si>
  <si>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</si>
  <si>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</si>
  <si>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</si>
  <si>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</si>
  <si>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</si>
  <si>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</si>
  <si>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</si>
  <si>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</si>
  <si>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</si>
  <si>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</si>
  <si>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</si>
  <si>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</si>
  <si>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</si>
  <si>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</si>
  <si>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</si>
  <si>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</si>
  <si>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</si>
  <si>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</si>
  <si>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</si>
  <si>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</si>
  <si>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</si>
  <si>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</si>
  <si>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</si>
  <si>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</si>
  <si>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</si>
  <si>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</si>
  <si>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</si>
  <si>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</si>
  <si>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</si>
  <si>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</si>
  <si>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</si>
  <si>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</si>
  <si>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</si>
  <si>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</si>
  <si>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</si>
  <si>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</si>
  <si>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</si>
  <si>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</si>
  <si>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</si>
  <si>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</si>
  <si>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</si>
  <si>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</si>
  <si>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</si>
  <si>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</si>
  <si>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</si>
  <si>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</si>
  <si>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</si>
  <si>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</si>
  <si>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</si>
  <si>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</si>
  <si>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</si>
  <si>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</si>
  <si>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</si>
  <si>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</si>
  <si>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</si>
  <si>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</si>
  <si>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</si>
  <si>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</si>
  <si>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</si>
  <si>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</si>
  <si>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</si>
  <si>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</si>
  <si>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</si>
  <si>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</si>
  <si>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</si>
  <si>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</si>
  <si>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</si>
  <si>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</si>
  <si>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</si>
  <si>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</si>
  <si>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</si>
  <si>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</si>
  <si>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</si>
  <si>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</si>
  <si>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</si>
  <si>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</si>
  <si>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</si>
  <si>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</si>
  <si>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</si>
  <si>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</si>
  <si>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</si>
  <si>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</si>
  <si>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</si>
  <si>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</si>
  <si>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</si>
  <si>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</si>
  <si>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</si>
  <si>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</si>
  <si>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</si>
  <si>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</si>
  <si>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</si>
  <si>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</si>
  <si>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</si>
  <si>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</si>
  <si>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</si>
  <si>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</si>
  <si>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</si>
  <si>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</si>
  <si>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</si>
  <si>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</si>
  <si>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</si>
  <si>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</si>
  <si>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</si>
  <si>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</si>
  <si>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</si>
  <si>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</si>
  <si>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</si>
  <si>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</si>
  <si>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</si>
  <si>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</si>
  <si>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</si>
  <si>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</si>
  <si>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</si>
  <si>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</si>
  <si>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</si>
  <si>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</si>
  <si>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</si>
  <si>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</si>
  <si>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</si>
  <si>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</si>
  <si>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</si>
  <si>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</si>
  <si>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</si>
  <si>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</si>
  <si>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</si>
  <si>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</si>
  <si>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</si>
  <si>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</si>
  <si>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</si>
  <si>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</si>
  <si>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</si>
  <si>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</si>
  <si>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</si>
  <si>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</si>
  <si>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</si>
  <si>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</si>
  <si>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</si>
  <si>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</si>
  <si>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</si>
  <si>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</si>
  <si>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</si>
  <si>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</si>
  <si>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</si>
  <si>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</si>
  <si>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</si>
  <si>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</si>
  <si>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</si>
  <si>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</si>
  <si>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</si>
  <si>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</si>
  <si>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</si>
  <si>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</si>
  <si>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</si>
  <si>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</si>
  <si>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</si>
  <si>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</si>
  <si>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</si>
  <si>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</si>
  <si>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</si>
  <si>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</si>
  <si>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</si>
  <si>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</si>
  <si>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</si>
  <si>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</si>
  <si>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</si>
  <si>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</si>
  <si>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</si>
  <si>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</si>
  <si>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</si>
  <si>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</si>
  <si>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</si>
  <si>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</si>
  <si>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</si>
  <si>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</si>
  <si>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</si>
  <si>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</si>
  <si>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</si>
  <si>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</si>
  <si>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</si>
  <si>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</si>
  <si>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</si>
  <si>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</si>
  <si>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</si>
  <si>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</si>
  <si>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</si>
  <si>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</si>
  <si>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</si>
  <si>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</si>
  <si>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</si>
  <si>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</si>
  <si>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</si>
  <si>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</si>
  <si>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</si>
  <si>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</si>
  <si>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</si>
  <si>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</si>
  <si>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</si>
  <si>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</si>
  <si>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</si>
  <si>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</si>
  <si>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</si>
  <si>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</si>
  <si>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</si>
  <si>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</si>
  <si>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</si>
  <si>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</si>
  <si>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</si>
  <si>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</si>
  <si>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</si>
  <si>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</si>
  <si>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</si>
  <si>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</si>
  <si>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</si>
  <si>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</si>
  <si>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</si>
  <si>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</si>
  <si>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</si>
  <si>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</si>
  <si>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</si>
  <si>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</si>
  <si>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</si>
  <si>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</si>
  <si>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</si>
  <si>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</si>
  <si>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</si>
  <si>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</si>
  <si>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</si>
  <si>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</si>
  <si>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</si>
  <si>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</si>
  <si>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</si>
  <si>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</si>
  <si>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</si>
  <si>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</si>
  <si>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</si>
  <si>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</si>
  <si>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</si>
  <si>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</si>
  <si>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</si>
  <si>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</si>
  <si>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</si>
  <si>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</si>
  <si>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</si>
  <si>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</si>
  <si>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</si>
  <si>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</si>
  <si>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</si>
  <si>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</si>
  <si>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</si>
  <si>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</si>
  <si>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</si>
  <si>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</si>
  <si>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</si>
  <si>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</si>
  <si>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</si>
  <si>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</si>
  <si>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</si>
  <si>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</si>
  <si>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</si>
  <si>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</si>
  <si>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</si>
  <si>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</si>
  <si>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</si>
  <si>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</si>
  <si>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</si>
  <si>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</si>
  <si>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</si>
  <si>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</si>
  <si>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</si>
  <si>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</si>
  <si>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</si>
  <si>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</si>
  <si>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</si>
  <si>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</si>
  <si>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</si>
  <si>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</si>
  <si>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</si>
  <si>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</si>
  <si>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</si>
  <si>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</si>
  <si>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</si>
  <si>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</si>
  <si>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</si>
  <si>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</si>
  <si>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</si>
  <si>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</si>
  <si>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</si>
  <si>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</si>
  <si>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</si>
  <si>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</si>
  <si>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</si>
  <si>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</si>
  <si>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</si>
  <si>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</si>
  <si>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</si>
  <si>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</si>
  <si>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</si>
  <si>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</si>
  <si>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</si>
  <si>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</si>
  <si>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</si>
  <si>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</si>
  <si>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</si>
  <si>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</si>
  <si>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</si>
  <si>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</si>
  <si>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</si>
  <si>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</si>
  <si>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</si>
  <si>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</si>
  <si>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</si>
  <si>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</si>
  <si>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</si>
  <si>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</si>
  <si>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</si>
  <si>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</si>
  <si>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</si>
  <si>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</si>
  <si>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</si>
  <si>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</si>
  <si>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</si>
  <si>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</si>
  <si>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</si>
  <si>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</si>
  <si>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</si>
  <si>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</si>
  <si>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</si>
  <si>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</si>
  <si>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</si>
  <si>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</si>
  <si>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</si>
  <si>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</si>
  <si>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</si>
  <si>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</si>
  <si>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</si>
  <si>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</si>
  <si>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</si>
  <si>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</si>
  <si>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</si>
  <si>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</si>
  <si>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</si>
  <si>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</si>
  <si>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</si>
  <si>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</si>
  <si>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</si>
  <si>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</si>
  <si>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</si>
  <si>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</si>
  <si>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</si>
  <si>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</si>
  <si>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</si>
  <si>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</si>
  <si>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</si>
  <si>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</si>
  <si>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</si>
  <si>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</si>
  <si>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</si>
  <si>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</si>
  <si>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</si>
  <si>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</si>
  <si>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</si>
  <si>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</si>
  <si>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</si>
  <si>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</si>
  <si>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</si>
  <si>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</si>
  <si>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</si>
  <si>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</si>
  <si>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</si>
  <si>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</si>
  <si>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</si>
  <si>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</si>
  <si>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</si>
  <si>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</si>
  <si>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</si>
  <si>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</si>
  <si>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</si>
  <si>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</si>
  <si>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</si>
  <si>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</si>
  <si>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</si>
  <si>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</si>
  <si>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</si>
  <si>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</si>
  <si>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</si>
  <si>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</si>
  <si>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</si>
  <si>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</si>
  <si>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</si>
  <si>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</si>
  <si>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</si>
  <si>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</si>
  <si>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</si>
  <si>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</si>
  <si>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</si>
  <si>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</si>
  <si>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</si>
  <si>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</si>
  <si>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</si>
  <si>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</si>
  <si>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</si>
  <si>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</si>
  <si>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</si>
  <si>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</si>
  <si>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</si>
  <si>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</si>
  <si>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</si>
  <si>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</si>
  <si>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</si>
  <si>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</si>
  <si>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</si>
  <si>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</si>
  <si>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</si>
  <si>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</si>
  <si>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</si>
  <si>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</si>
  <si>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</si>
  <si>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</si>
  <si>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</si>
  <si>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</si>
  <si>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</si>
  <si>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</si>
  <si>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</si>
  <si>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</si>
  <si>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</si>
  <si>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</si>
  <si>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</si>
  <si>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</si>
  <si>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</si>
  <si>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</si>
  <si>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</si>
  <si>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</si>
  <si>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</si>
  <si>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</si>
  <si>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</si>
  <si>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</si>
  <si>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</si>
  <si>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</si>
  <si>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</si>
  <si>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</si>
  <si>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</si>
  <si>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</si>
  <si>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</si>
  <si>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</si>
  <si>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</si>
  <si>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</si>
  <si>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</si>
  <si>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</si>
  <si>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</si>
  <si>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</si>
  <si>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</si>
  <si>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</si>
  <si>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</si>
  <si>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</si>
  <si>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</si>
  <si>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</si>
  <si>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</si>
  <si>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</si>
  <si>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</si>
  <si>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</si>
  <si>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</si>
  <si>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</si>
  <si>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</si>
  <si>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</si>
  <si>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</si>
  <si>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</si>
  <si>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</si>
  <si>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</si>
  <si>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</si>
  <si>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</si>
  <si>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</si>
  <si>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</si>
  <si>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</si>
  <si>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</si>
  <si>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</si>
  <si>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</si>
  <si>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</si>
  <si>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</si>
  <si>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</si>
  <si>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</si>
  <si>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</si>
  <si>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</si>
  <si>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</si>
  <si>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</si>
  <si>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</si>
  <si>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</si>
  <si>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</si>
  <si>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</si>
  <si>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</si>
  <si>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</si>
  <si>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</si>
  <si>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</si>
  <si>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</si>
  <si>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</si>
  <si>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</si>
  <si>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</si>
  <si>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</si>
  <si>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</si>
  <si>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</si>
  <si>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</si>
  <si>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</si>
  <si>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</si>
  <si>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</si>
  <si>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</si>
  <si>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</si>
  <si>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</si>
  <si>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</si>
  <si>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</si>
  <si>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</si>
  <si>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</si>
  <si>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</si>
  <si>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</si>
  <si>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</si>
  <si>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</si>
  <si>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</si>
  <si>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</si>
  <si>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</si>
  <si>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</si>
  <si>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</si>
  <si>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</si>
  <si>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</si>
  <si>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</si>
  <si>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</si>
  <si>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</si>
  <si>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</si>
  <si>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</si>
  <si>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</si>
  <si>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</si>
  <si>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</si>
  <si>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</si>
  <si>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</si>
  <si>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</si>
  <si>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</si>
  <si>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</si>
  <si>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</si>
  <si>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</si>
  <si>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</si>
  <si>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</si>
  <si>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</si>
  <si>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</si>
  <si>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</si>
  <si>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</si>
  <si>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</si>
  <si>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</si>
  <si>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</si>
  <si>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</si>
  <si>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</si>
  <si>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</si>
  <si>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</si>
  <si>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</si>
  <si>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</si>
  <si>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</si>
  <si>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</si>
  <si>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</si>
  <si>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</si>
  <si>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</si>
  <si>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</si>
  <si>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</si>
  <si>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</si>
  <si>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</si>
  <si>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</si>
  <si>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</si>
  <si>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</si>
  <si>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</si>
  <si>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</si>
  <si>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</si>
  <si>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</si>
  <si>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</si>
  <si>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</si>
  <si>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</si>
  <si>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</si>
  <si>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</si>
  <si>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</si>
  <si>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</si>
  <si>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</si>
  <si>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</si>
  <si>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</si>
  <si>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</si>
  <si>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</si>
  <si>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</si>
  <si>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</si>
  <si>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</si>
  <si>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</si>
  <si>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</si>
  <si>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</si>
  <si>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</si>
  <si>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</si>
  <si>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</si>
  <si>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</si>
  <si>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</si>
  <si>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</si>
  <si>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</si>
  <si>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</si>
  <si>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</si>
  <si>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</si>
  <si>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</si>
  <si>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</si>
  <si>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</si>
  <si>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</si>
  <si>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</si>
  <si>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</si>
  <si>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</si>
  <si>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</si>
  <si>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</si>
  <si>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</si>
  <si>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</si>
  <si>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</si>
  <si>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</si>
  <si>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</si>
  <si>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</si>
  <si>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</si>
  <si>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</si>
  <si>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</si>
  <si>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</si>
  <si>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</si>
  <si>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</si>
  <si>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</si>
  <si>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</si>
  <si>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</si>
  <si>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</si>
  <si>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</si>
  <si>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</si>
  <si>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</si>
  <si>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</si>
  <si>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</si>
  <si>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</si>
  <si>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</si>
  <si>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</si>
  <si>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</si>
  <si>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</si>
  <si>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</si>
  <si>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</si>
  <si>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</si>
  <si>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</si>
  <si>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</si>
  <si>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</si>
  <si>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</si>
  <si>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</si>
  <si>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</si>
  <si>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</si>
  <si>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</si>
  <si>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</si>
  <si>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</si>
  <si>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</si>
  <si>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</si>
  <si>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</si>
  <si>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</si>
  <si>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</si>
  <si>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</si>
  <si>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</si>
  <si>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</si>
  <si>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</si>
  <si>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</si>
  <si>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</si>
  <si>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</si>
  <si>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</si>
  <si>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</si>
  <si>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</si>
  <si>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</si>
  <si>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</si>
  <si>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</si>
  <si>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</si>
  <si>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</si>
  <si>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</si>
  <si>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</si>
  <si>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</si>
  <si>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</si>
  <si>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</si>
  <si>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</si>
  <si>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</si>
  <si>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</si>
  <si>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</si>
  <si>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</si>
  <si>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</si>
  <si>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</si>
  <si>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</si>
  <si>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</si>
  <si>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</si>
  <si>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</si>
  <si>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</si>
  <si>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</si>
  <si>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</si>
  <si>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</si>
  <si>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</si>
  <si>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</si>
  <si>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</si>
  <si>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</si>
  <si>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</si>
  <si>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</si>
  <si>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</si>
  <si>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</si>
  <si>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</si>
  <si>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</si>
  <si>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</si>
  <si>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</si>
  <si>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</si>
  <si>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</si>
  <si>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</si>
  <si>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</si>
  <si>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</si>
  <si>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</si>
  <si>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</si>
  <si>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</si>
  <si>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</si>
  <si>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</si>
  <si>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</si>
  <si>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</si>
  <si>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</si>
  <si>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</si>
  <si>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</si>
  <si>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</si>
  <si>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</si>
  <si>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</si>
  <si>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</si>
  <si>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</si>
  <si>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</si>
  <si>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</si>
  <si>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</si>
  <si>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</si>
  <si>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</si>
  <si>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</si>
  <si>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</si>
  <si>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</si>
  <si>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</si>
  <si>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</si>
  <si>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</si>
  <si>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</si>
  <si>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</si>
  <si>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</si>
  <si>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</si>
  <si>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</si>
  <si>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</si>
  <si>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</si>
  <si>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</si>
  <si>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</si>
  <si>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</si>
  <si>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</si>
  <si>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</si>
  <si>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</si>
  <si>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</si>
  <si>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</si>
  <si>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</si>
  <si>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</si>
  <si>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</si>
  <si>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</si>
  <si>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</si>
  <si>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</si>
  <si>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</si>
  <si>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</si>
  <si>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</si>
  <si>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</si>
  <si>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</si>
  <si>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</si>
  <si>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</si>
  <si>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</si>
  <si>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</si>
  <si>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</si>
  <si>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</si>
  <si>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</si>
  <si>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</si>
  <si>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</si>
  <si>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</si>
  <si>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</si>
  <si>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</si>
  <si>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</si>
  <si>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</si>
  <si>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</si>
  <si>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</si>
  <si>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</si>
  <si>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</si>
  <si>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</si>
  <si>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</si>
  <si>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</si>
  <si>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</si>
  <si>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</si>
  <si>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</si>
  <si>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</si>
  <si>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</si>
  <si>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</si>
  <si>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</si>
  <si>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</si>
  <si>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</si>
  <si>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</si>
  <si>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</si>
  <si>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</si>
  <si>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</si>
  <si>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</si>
  <si>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</si>
  <si>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</si>
  <si>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</si>
  <si>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</si>
  <si>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</si>
  <si>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</si>
  <si>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</si>
  <si>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</si>
  <si>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</si>
  <si>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</si>
  <si>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</si>
  <si>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</si>
  <si>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</si>
  <si>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</si>
  <si>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</si>
  <si>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</si>
  <si>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</si>
  <si>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</si>
  <si>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</si>
  <si>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</si>
  <si>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</si>
  <si>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</si>
  <si>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</si>
  <si>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</si>
  <si>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</si>
  <si>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</si>
  <si>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</si>
  <si>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</si>
  <si>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</si>
  <si>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</si>
  <si>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</si>
  <si>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</si>
  <si>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</si>
  <si>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</si>
  <si>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</si>
  <si>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</si>
  <si>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</si>
  <si>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</si>
  <si>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</si>
  <si>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</si>
  <si>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</si>
  <si>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</si>
  <si>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</si>
  <si>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</si>
  <si>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</si>
  <si>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</si>
  <si>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</si>
  <si>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</si>
  <si>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</si>
  <si>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</si>
  <si>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</si>
  <si>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</si>
  <si>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</si>
  <si>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</si>
  <si>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</si>
  <si>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</si>
  <si>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</si>
  <si>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</si>
  <si>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</si>
  <si>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</si>
  <si>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</si>
  <si>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</si>
  <si>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</si>
  <si>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</si>
  <si>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</si>
  <si>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</si>
  <si>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</si>
  <si>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</si>
  <si>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</si>
  <si>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</si>
  <si>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</si>
  <si>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</si>
  <si>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</si>
  <si>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</si>
  <si>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</si>
  <si>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</si>
  <si>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</si>
  <si>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</si>
  <si>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</si>
  <si>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</si>
  <si>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</si>
  <si>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</si>
  <si>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</si>
  <si>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</si>
  <si>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</si>
  <si>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</si>
  <si>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</si>
  <si>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</si>
  <si>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</si>
  <si>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</si>
  <si>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</si>
  <si>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</si>
  <si>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</si>
  <si>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</si>
  <si>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</si>
  <si>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</si>
  <si>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</si>
  <si>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</si>
  <si>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</si>
  <si>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</si>
  <si>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</si>
  <si>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</si>
  <si>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</si>
  <si>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</si>
  <si>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</si>
  <si>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</si>
  <si>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</si>
  <si>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</si>
  <si>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</si>
  <si>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</si>
  <si>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</si>
  <si>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</si>
  <si>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</si>
  <si>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</si>
  <si>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</si>
  <si>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</si>
  <si>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</si>
  <si>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</si>
  <si>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</si>
  <si>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</si>
  <si>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</si>
  <si>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</si>
  <si>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</si>
  <si>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</si>
  <si>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</si>
  <si>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</si>
  <si>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</si>
  <si>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</si>
  <si>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</si>
  <si>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</si>
  <si>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</si>
  <si>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</si>
  <si>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</si>
  <si>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</si>
  <si>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</si>
  <si>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</si>
  <si>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</si>
  <si>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</si>
  <si>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</si>
  <si>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</si>
  <si>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</si>
  <si>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</si>
  <si>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</si>
  <si>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</si>
  <si>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</si>
  <si>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</si>
  <si>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</si>
  <si>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</si>
  <si>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</si>
  <si>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</si>
  <si>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</si>
  <si>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</si>
  <si>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</si>
  <si>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</si>
  <si>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</si>
  <si>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</si>
  <si>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</si>
  <si>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</si>
  <si>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</si>
  <si>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</si>
  <si>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</si>
  <si>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</si>
  <si>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</si>
  <si>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</si>
  <si>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</si>
  <si>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</si>
  <si>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</si>
  <si>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</si>
  <si>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</si>
  <si>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</si>
  <si>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</si>
  <si>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</si>
  <si>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</si>
  <si>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</si>
  <si>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</si>
  <si>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</si>
  <si>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</si>
  <si>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</si>
  <si>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</si>
  <si>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</si>
  <si>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</si>
  <si>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</si>
  <si>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</si>
  <si>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</si>
  <si>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</si>
  <si>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</si>
  <si>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</si>
  <si>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</si>
  <si>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</si>
  <si>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</si>
  <si>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</si>
  <si>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</si>
  <si>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</si>
  <si>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</si>
  <si>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</si>
  <si>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</si>
  <si>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</si>
  <si>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</si>
  <si>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</si>
  <si>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</si>
  <si>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</si>
  <si>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</si>
  <si>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</si>
  <si>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</si>
  <si>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</si>
  <si>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</si>
  <si>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</si>
  <si>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</si>
  <si>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</si>
  <si>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</si>
  <si>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</si>
  <si>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</si>
  <si>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</si>
  <si>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</si>
  <si>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</si>
  <si>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</si>
  <si>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</si>
  <si>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</si>
  <si>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</si>
  <si>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</si>
  <si>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</si>
  <si>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</si>
  <si>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</si>
  <si>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</si>
  <si>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</si>
  <si>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</si>
  <si>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</si>
  <si>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</si>
  <si>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</si>
  <si>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</si>
  <si>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</si>
  <si>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</si>
  <si>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</si>
  <si>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</si>
  <si>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</si>
  <si>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</si>
  <si>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</si>
  <si>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</si>
  <si>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</si>
  <si>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</si>
  <si>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</si>
  <si>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</si>
  <si>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</si>
  <si>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</si>
  <si>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</si>
  <si>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</si>
  <si>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</si>
  <si>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</si>
  <si>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</si>
  <si>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</si>
  <si>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</si>
  <si>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</si>
  <si>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</si>
  <si>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</si>
  <si>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</si>
  <si>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</si>
  <si>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</si>
  <si>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</si>
  <si>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</si>
  <si>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</si>
  <si>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</si>
  <si>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</si>
  <si>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</si>
  <si>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</si>
  <si>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</si>
  <si>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</si>
  <si>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</si>
  <si>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</si>
  <si>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</si>
  <si>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</si>
  <si>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</si>
  <si>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</si>
  <si>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</si>
  <si>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</si>
  <si>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</si>
  <si>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</si>
  <si>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</si>
  <si>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</si>
  <si>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</si>
  <si>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</si>
  <si>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</si>
  <si>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</si>
  <si>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</si>
  <si>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</si>
  <si>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</si>
  <si>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</si>
  <si>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</si>
  <si>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</si>
  <si>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</si>
  <si>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</si>
  <si>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</si>
  <si>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</si>
  <si>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</si>
  <si>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</si>
  <si>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</si>
  <si>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</si>
  <si>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</si>
  <si>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</si>
  <si>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</si>
  <si>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</si>
  <si>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</si>
  <si>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</si>
  <si>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</si>
  <si>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</si>
  <si>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</si>
  <si>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</si>
  <si>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</si>
  <si>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</si>
  <si>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</si>
  <si>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</si>
  <si>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</si>
  <si>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</si>
  <si>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</si>
  <si>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</si>
  <si>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</si>
  <si>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</si>
  <si>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</si>
  <si>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</si>
  <si>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</si>
  <si>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</si>
  <si>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</si>
  <si>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</si>
  <si>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</si>
  <si>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</si>
  <si>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</si>
  <si>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</si>
  <si>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</si>
  <si>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</si>
  <si>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</si>
  <si>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</si>
  <si>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</si>
  <si>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</si>
  <si>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</si>
  <si>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</si>
  <si>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</si>
  <si>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</si>
  <si>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</si>
  <si>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</si>
  <si>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</si>
  <si>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</si>
  <si>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</si>
  <si>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</si>
  <si>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</si>
  <si>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</si>
  <si>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</si>
  <si>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</si>
  <si>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</si>
  <si>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</si>
  <si>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</si>
  <si>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</si>
  <si>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</si>
  <si>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</si>
  <si>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</si>
  <si>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</si>
  <si>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</si>
  <si>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</si>
  <si>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</si>
  <si>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</si>
  <si>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</si>
  <si>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</si>
  <si>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</si>
  <si>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</si>
  <si>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</si>
  <si>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</si>
  <si>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</si>
  <si>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</si>
  <si>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</si>
  <si>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</si>
  <si>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</si>
  <si>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</si>
  <si>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</si>
  <si>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</si>
  <si>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</si>
  <si>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</si>
  <si>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</si>
  <si>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</si>
  <si>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</si>
  <si>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</si>
  <si>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</si>
  <si>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</si>
  <si>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</si>
  <si>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</si>
  <si>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</si>
  <si>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</si>
  <si>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</si>
  <si>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</si>
  <si>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</si>
  <si>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</si>
  <si>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</si>
  <si>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</si>
  <si>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</si>
  <si>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</si>
  <si>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</si>
  <si>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</si>
  <si>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</si>
  <si>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</si>
  <si>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</si>
  <si>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</si>
  <si>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</si>
  <si>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</si>
  <si>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</si>
  <si>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</si>
  <si>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</si>
  <si>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</si>
  <si>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</si>
  <si>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</si>
  <si>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</si>
  <si>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</si>
  <si>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</si>
  <si>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</si>
  <si>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</si>
  <si>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</si>
  <si>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</si>
  <si>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</si>
  <si>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</si>
  <si>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</si>
  <si>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</si>
  <si>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</si>
  <si>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</si>
  <si>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</si>
  <si>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</si>
  <si>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</si>
  <si>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</si>
  <si>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</si>
  <si>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</si>
  <si>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</si>
  <si>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</si>
  <si>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</si>
  <si>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</si>
  <si>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</si>
  <si>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</si>
  <si>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</si>
  <si>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</si>
  <si>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</si>
  <si>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</si>
  <si>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</si>
  <si>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</si>
  <si>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</si>
  <si>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</si>
  <si>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</si>
  <si>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</si>
  <si>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</si>
  <si>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</si>
  <si>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</si>
  <si>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</si>
  <si>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</si>
  <si>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</si>
  <si>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</si>
  <si>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</si>
  <si>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</si>
  <si>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</si>
  <si>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</si>
  <si>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</si>
  <si>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</si>
  <si>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</si>
  <si>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</si>
  <si>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</si>
  <si>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</si>
  <si>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</si>
  <si>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</si>
  <si>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</si>
  <si>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</si>
  <si>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</si>
  <si>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</si>
  <si>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</si>
  <si>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</si>
  <si>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</si>
  <si>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</si>
  <si>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</si>
  <si>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</si>
  <si>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</si>
  <si>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</si>
  <si>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</si>
  <si>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</si>
  <si>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</si>
  <si>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</si>
  <si>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</si>
  <si>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</si>
  <si>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</si>
  <si>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</si>
  <si>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</si>
  <si>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</si>
  <si>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</si>
  <si>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</si>
  <si>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</si>
  <si>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</si>
  <si>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</si>
  <si>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</si>
  <si>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</si>
  <si>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</si>
  <si>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</si>
  <si>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</si>
  <si>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</si>
  <si>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</si>
  <si>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</si>
  <si>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</si>
  <si>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</si>
  <si>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</si>
  <si>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</si>
  <si>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</si>
  <si>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</si>
  <si>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</si>
  <si>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</si>
  <si>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</si>
  <si>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</si>
  <si>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</si>
  <si>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</si>
  <si>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</si>
  <si>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</si>
  <si>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</si>
  <si>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</si>
  <si>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</si>
  <si>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</si>
  <si>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</si>
  <si>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</si>
  <si>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</si>
  <si>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</si>
  <si>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</si>
  <si>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</si>
  <si>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</si>
  <si>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</si>
  <si>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</si>
  <si>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</si>
  <si>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</si>
  <si>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</si>
  <si>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</si>
  <si>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</si>
  <si>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</si>
  <si>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</si>
  <si>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</si>
  <si>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</si>
  <si>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</si>
  <si>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</si>
  <si>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</si>
  <si>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</si>
  <si>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</si>
  <si>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</si>
  <si>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</si>
  <si>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</si>
  <si>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</si>
  <si>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</si>
  <si>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</si>
  <si>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</si>
  <si>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</si>
  <si>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</si>
  <si>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</si>
  <si>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</si>
  <si>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</si>
  <si>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</si>
  <si>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</si>
  <si>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</si>
  <si>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</si>
  <si>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</si>
  <si>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</si>
  <si>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</si>
  <si>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</si>
  <si>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</si>
  <si>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</si>
  <si>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</si>
  <si>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</si>
  <si>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</si>
  <si>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</si>
  <si>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</si>
  <si>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</si>
  <si>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</si>
  <si>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</si>
  <si>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</si>
  <si>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</si>
  <si>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</si>
  <si>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</si>
  <si>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</si>
  <si>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</si>
  <si>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</si>
  <si>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</si>
  <si>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</si>
  <si>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</si>
  <si>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</si>
  <si>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</si>
  <si>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</si>
  <si>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</si>
  <si>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</si>
  <si>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</si>
  <si>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</si>
  <si>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</si>
  <si>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</si>
  <si>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</si>
  <si>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</si>
  <si>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</si>
  <si>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</si>
  <si>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</si>
  <si>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</si>
  <si>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</si>
  <si>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</si>
  <si>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</si>
  <si>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</si>
  <si>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</si>
  <si>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</si>
  <si>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</si>
  <si>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</si>
  <si>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</si>
  <si>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</si>
  <si>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</si>
  <si>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</si>
  <si>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</si>
  <si>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</si>
  <si>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</si>
  <si>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</si>
  <si>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</si>
  <si>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</si>
  <si>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</si>
  <si>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</si>
  <si>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</si>
  <si>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</si>
  <si>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</si>
  <si>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</si>
  <si>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</si>
  <si>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</si>
  <si>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</si>
  <si>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</si>
  <si>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</si>
  <si>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</si>
  <si>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</si>
  <si>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</si>
  <si>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</si>
  <si>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</si>
  <si>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</si>
  <si>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</si>
  <si>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</si>
  <si>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</si>
  <si>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</si>
  <si>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</si>
  <si>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</si>
  <si>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</si>
  <si>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</si>
  <si>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</si>
  <si>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</si>
  <si>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</si>
  <si>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</si>
  <si>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</si>
  <si>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</si>
  <si>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</si>
  <si>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</si>
  <si>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</si>
  <si>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</si>
  <si>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</si>
  <si>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</si>
  <si>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</si>
  <si>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</si>
  <si>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</si>
  <si>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</si>
  <si>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</si>
  <si>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</si>
  <si>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</si>
  <si>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</si>
  <si>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</si>
  <si>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</si>
  <si>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</si>
  <si>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</si>
  <si>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</si>
  <si>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</si>
  <si>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</si>
  <si>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</si>
  <si>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</si>
  <si>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</si>
  <si>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</si>
  <si>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</si>
  <si>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</si>
  <si>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</si>
  <si>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</si>
  <si>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</si>
  <si>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</si>
  <si>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</si>
  <si>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</si>
  <si>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</si>
  <si>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</si>
  <si>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</si>
  <si>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</si>
  <si>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</si>
  <si>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</si>
  <si>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</si>
  <si>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</si>
  <si>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</si>
  <si>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</si>
  <si>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</si>
  <si>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</si>
  <si>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</si>
  <si>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</si>
  <si>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</si>
  <si>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</si>
  <si>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</si>
  <si>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</si>
  <si>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</si>
  <si>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</si>
  <si>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</si>
  <si>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</si>
  <si>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</si>
  <si>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</si>
  <si>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</si>
  <si>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</si>
  <si>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</si>
  <si>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</si>
  <si>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</si>
  <si>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</si>
  <si>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</si>
  <si>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</si>
  <si>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</si>
  <si>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</si>
  <si>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</si>
  <si>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</si>
  <si>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</si>
  <si>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</si>
  <si>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</si>
  <si>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</si>
  <si>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</si>
  <si>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</si>
  <si>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</si>
  <si>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</si>
  <si>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</si>
  <si>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</si>
  <si>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</si>
  <si>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</si>
  <si>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</si>
  <si>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</si>
  <si>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</si>
  <si>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</si>
  <si>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</si>
  <si>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</si>
  <si>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</si>
  <si>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</si>
  <si>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</si>
  <si>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</si>
  <si>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</si>
  <si>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</si>
  <si>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</si>
  <si>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</si>
  <si>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</si>
  <si>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</si>
  <si>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</si>
  <si>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</si>
  <si>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</si>
  <si>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</si>
  <si>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</si>
  <si>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</si>
  <si>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</si>
  <si>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</si>
  <si>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</si>
  <si>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</si>
  <si>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</si>
  <si>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</si>
  <si>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</si>
  <si>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</si>
  <si>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</si>
  <si>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</si>
  <si>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</si>
  <si>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</si>
  <si>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</si>
  <si>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</si>
  <si>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</si>
  <si>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</si>
  <si>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</si>
  <si>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</si>
  <si>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</si>
  <si>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</si>
  <si>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</si>
  <si>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</si>
  <si>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</si>
  <si>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</si>
  <si>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</si>
  <si>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</si>
  <si>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</si>
  <si>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</si>
  <si>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</si>
  <si>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</si>
  <si>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</si>
  <si>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</si>
  <si>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</si>
  <si>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</si>
  <si>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</si>
  <si>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</si>
  <si>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</si>
  <si>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</si>
  <si>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</si>
  <si>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</si>
  <si>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</si>
  <si>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</si>
  <si>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</si>
  <si>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</si>
  <si>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</si>
  <si>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</si>
  <si>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</si>
  <si>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</si>
  <si>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</si>
  <si>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</si>
  <si>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</si>
  <si>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</si>
  <si>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</si>
  <si>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</si>
  <si>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</si>
  <si>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</si>
  <si>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</si>
  <si>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</si>
  <si>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</si>
  <si>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</si>
  <si>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</si>
  <si>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</si>
  <si>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</si>
  <si>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</si>
  <si>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</si>
  <si>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</si>
  <si>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</si>
  <si>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</si>
  <si>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</si>
  <si>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</si>
  <si>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</si>
  <si>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</si>
  <si>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</si>
  <si>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</si>
  <si>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</si>
  <si>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</si>
  <si>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</si>
  <si>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</si>
  <si>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</si>
  <si>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</si>
  <si>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</si>
  <si>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</si>
  <si>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</si>
  <si>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</si>
  <si>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</si>
  <si>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</si>
  <si>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</si>
  <si>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</si>
  <si>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</si>
  <si>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</si>
  <si>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</si>
  <si>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</si>
  <si>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</si>
  <si>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</si>
  <si>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</si>
  <si>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</si>
  <si>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</si>
  <si>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</si>
  <si>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</si>
  <si>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</si>
  <si>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</si>
  <si>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</si>
  <si>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</si>
  <si>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</si>
  <si>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</si>
  <si>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</si>
  <si>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</si>
  <si>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</si>
  <si>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</si>
  <si>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</si>
  <si>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</si>
  <si>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</si>
  <si>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</si>
  <si>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</si>
  <si>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</si>
  <si>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</si>
  <si>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</si>
  <si>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</si>
  <si>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</si>
  <si>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</si>
  <si>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</si>
  <si>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</si>
  <si>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</si>
  <si>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</si>
  <si>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</si>
  <si>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</si>
  <si>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</si>
  <si>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</si>
  <si>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</si>
  <si>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</si>
  <si>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</si>
  <si>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</si>
  <si>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</si>
  <si>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</si>
  <si>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</si>
  <si>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</si>
  <si>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</si>
  <si>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</si>
  <si>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</si>
  <si>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</si>
  <si>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</si>
  <si>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</si>
  <si>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</si>
  <si>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</si>
  <si>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</si>
  <si>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</si>
  <si>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</si>
  <si>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</si>
  <si>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</si>
  <si>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</si>
  <si>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</si>
  <si>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</si>
  <si>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</si>
  <si>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</si>
  <si>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</si>
  <si>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</si>
  <si>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</si>
  <si>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</si>
  <si>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</si>
  <si>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</si>
  <si>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</si>
  <si>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</si>
  <si>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</si>
  <si>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</si>
  <si>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</si>
  <si>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</si>
  <si>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</si>
  <si>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</si>
  <si>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</si>
  <si>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</si>
  <si>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</si>
  <si>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</si>
  <si>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</si>
  <si>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</si>
  <si>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</si>
  <si>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</si>
  <si>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</si>
  <si>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</si>
  <si>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</si>
  <si>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</si>
  <si>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</si>
  <si>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</si>
  <si>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</si>
  <si>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</si>
  <si>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</si>
  <si>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</si>
  <si>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</si>
  <si>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</si>
  <si>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</si>
  <si>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</si>
  <si>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</si>
  <si>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</si>
  <si>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</si>
  <si>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</si>
  <si>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</si>
  <si>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</si>
  <si>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</si>
  <si>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</si>
  <si>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</si>
  <si>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</si>
  <si>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</si>
  <si>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</si>
  <si>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</si>
  <si>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</si>
  <si>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</si>
  <si>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</si>
  <si>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</si>
  <si>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</si>
  <si>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</si>
  <si>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</si>
  <si>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</si>
  <si>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</si>
  <si>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</si>
  <si>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</si>
  <si>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</si>
  <si>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</si>
  <si>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</si>
  <si>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</si>
  <si>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</si>
  <si>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</si>
  <si>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</si>
  <si>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</si>
  <si>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</si>
  <si>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</si>
  <si>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</si>
  <si>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</si>
  <si>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</si>
  <si>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</si>
  <si>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</si>
  <si>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</si>
  <si>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</si>
  <si>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</si>
  <si>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</si>
  <si>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</si>
  <si>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</si>
  <si>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</si>
  <si>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</si>
  <si>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</si>
  <si>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</si>
  <si>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</si>
  <si>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</si>
  <si>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</si>
  <si>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</si>
  <si>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</si>
  <si>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</si>
  <si>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</si>
  <si>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</si>
  <si>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</si>
  <si>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</si>
  <si>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</si>
  <si>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</si>
  <si>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</si>
  <si>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</si>
  <si>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</si>
  <si>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</si>
  <si>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</si>
  <si>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</si>
  <si>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</si>
  <si>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</si>
  <si>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</si>
  <si>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</si>
  <si>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</si>
  <si>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</si>
  <si>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</si>
  <si>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</si>
  <si>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</si>
  <si>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</si>
  <si>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</si>
  <si>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</si>
  <si>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</si>
  <si>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</si>
  <si>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</si>
  <si>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</si>
  <si>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</si>
  <si>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</si>
  <si>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</si>
  <si>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</si>
  <si>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</si>
  <si>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</si>
  <si>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</si>
  <si>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</si>
  <si>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</si>
  <si>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</si>
  <si>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</si>
  <si>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</si>
  <si>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</si>
  <si>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</si>
  <si>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</si>
  <si>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</si>
  <si>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</si>
  <si>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</si>
  <si>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</si>
  <si>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</si>
  <si>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</si>
  <si>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</si>
  <si>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</si>
  <si>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</si>
  <si>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</si>
  <si>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</si>
  <si>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</si>
  <si>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</si>
  <si>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</si>
  <si>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</si>
  <si>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</si>
  <si>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</si>
  <si>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</si>
  <si>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</si>
  <si>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</si>
  <si>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</si>
  <si>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</si>
  <si>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</si>
  <si>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</si>
  <si>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</si>
  <si>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</si>
  <si>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</si>
  <si>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</si>
  <si>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</si>
  <si>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</si>
  <si>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</si>
  <si>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</si>
  <si>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</si>
  <si>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</si>
  <si>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</si>
  <si>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</si>
  <si>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</si>
  <si>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</si>
  <si>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</si>
  <si>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</si>
  <si>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</si>
  <si>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</si>
  <si>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</si>
  <si>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</si>
  <si>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</si>
  <si>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</si>
  <si>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</si>
  <si>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</si>
  <si>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</si>
  <si>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</si>
  <si>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</si>
  <si>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</si>
  <si>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</si>
  <si>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</si>
  <si>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</si>
  <si>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</si>
  <si>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</si>
  <si>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</si>
  <si>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</si>
  <si>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</si>
  <si>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</si>
  <si>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</si>
  <si>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</si>
  <si>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</si>
  <si>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</si>
  <si>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</si>
  <si>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</si>
  <si>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</si>
  <si>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</si>
  <si>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</si>
  <si>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</si>
  <si>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</si>
  <si>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</si>
  <si>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</si>
  <si>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</si>
  <si>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</si>
  <si>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</si>
  <si>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</si>
  <si>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</si>
  <si>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</si>
  <si>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</si>
  <si>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</si>
  <si>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</si>
  <si>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</si>
  <si>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</si>
  <si>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</si>
  <si>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</si>
  <si>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</si>
  <si>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</si>
  <si>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</si>
  <si>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</si>
  <si>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</si>
  <si>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</si>
  <si>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</si>
  <si>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</si>
  <si>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</si>
  <si>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</si>
  <si>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</si>
  <si>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</si>
  <si>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</si>
  <si>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</si>
  <si>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</si>
  <si>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</si>
  <si>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</si>
  <si>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</si>
  <si>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</si>
  <si>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</si>
  <si>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</si>
  <si>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</si>
  <si>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</si>
  <si>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</si>
  <si>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</si>
  <si>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</si>
  <si>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</si>
  <si>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</si>
  <si>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</si>
  <si>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</si>
  <si>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</si>
  <si>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</si>
  <si>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</si>
  <si>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</si>
  <si>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</si>
  <si>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</si>
  <si>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</si>
  <si>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</si>
  <si>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</si>
  <si>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</si>
  <si>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</si>
  <si>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</si>
  <si>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</si>
  <si>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</si>
  <si>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</si>
  <si>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</si>
  <si>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</si>
  <si>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</si>
  <si>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</si>
  <si>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</si>
  <si>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</si>
  <si>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</si>
  <si>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</si>
  <si>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</si>
  <si>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</si>
  <si>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</si>
  <si>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</si>
  <si>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</si>
  <si>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</si>
  <si>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</si>
  <si>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</si>
  <si>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</si>
  <si>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</si>
  <si>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</si>
  <si>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</si>
  <si>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</si>
  <si>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</si>
  <si>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</si>
  <si>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</si>
  <si>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</si>
  <si>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</si>
  <si>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</si>
  <si>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</si>
  <si>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</si>
  <si>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</si>
  <si>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</si>
  <si>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</si>
  <si>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</si>
  <si>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</si>
  <si>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</si>
  <si>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</si>
  <si>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</si>
  <si>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</si>
  <si>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</si>
  <si>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</si>
  <si>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</si>
  <si>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</si>
  <si>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</si>
  <si>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</si>
  <si>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</si>
  <si>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</si>
  <si>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</si>
  <si>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</si>
  <si>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</si>
  <si>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</si>
  <si>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</si>
  <si>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</si>
  <si>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</si>
  <si>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</si>
  <si>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</si>
  <si>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</si>
  <si>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</si>
  <si>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</si>
  <si>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</si>
  <si>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</si>
  <si>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</si>
  <si>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</si>
  <si>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</si>
  <si>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</si>
  <si>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</si>
  <si>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</si>
  <si>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</si>
  <si>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</si>
  <si>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</si>
  <si>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</si>
  <si>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</si>
  <si>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</si>
  <si>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</si>
  <si>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</si>
  <si>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</si>
  <si>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</si>
  <si>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</si>
  <si>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</si>
  <si>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</si>
  <si>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</si>
  <si>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</si>
  <si>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</si>
  <si>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</si>
  <si>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</si>
  <si>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</si>
  <si>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</si>
  <si>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</si>
  <si>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</si>
  <si>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</si>
  <si>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</si>
  <si>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</si>
  <si>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</si>
  <si>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</si>
  <si>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</si>
  <si>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</si>
  <si>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</si>
  <si>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</si>
  <si>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</si>
  <si>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</si>
  <si>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</si>
  <si>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</si>
  <si>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</si>
  <si>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</si>
  <si>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</si>
  <si>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</si>
  <si>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</si>
  <si>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</si>
  <si>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</si>
  <si>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</si>
  <si>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</si>
  <si>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</si>
  <si>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</si>
  <si>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</si>
  <si>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</si>
  <si>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</si>
  <si>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</si>
  <si>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</si>
  <si>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</si>
  <si>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</si>
  <si>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</si>
  <si>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</si>
  <si>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</si>
  <si>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</si>
  <si>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</si>
  <si>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</si>
  <si>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</si>
  <si>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</si>
  <si>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</si>
  <si>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</si>
  <si>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</si>
  <si>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</si>
  <si>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</si>
  <si>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</si>
  <si>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</si>
  <si>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</si>
  <si>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</si>
  <si>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</si>
  <si>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</si>
  <si>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</si>
  <si>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</si>
  <si>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</si>
  <si>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</si>
  <si>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</si>
  <si>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</si>
  <si>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</si>
  <si>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</si>
  <si>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</si>
  <si>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</si>
  <si>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</si>
  <si>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</si>
  <si>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</si>
  <si>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</si>
  <si>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</si>
  <si>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</si>
  <si>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</si>
  <si>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</si>
  <si>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</si>
  <si>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</si>
  <si>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</si>
  <si>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</si>
  <si>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</si>
  <si>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</si>
  <si>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</si>
  <si>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</si>
  <si>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</si>
  <si>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</si>
  <si>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</si>
  <si>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</si>
  <si>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</si>
  <si>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</si>
  <si>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</si>
  <si>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</si>
  <si>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</si>
  <si>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</si>
  <si>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</si>
  <si>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</si>
  <si>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</si>
  <si>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</si>
  <si>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</si>
  <si>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</si>
  <si>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</si>
  <si>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</si>
  <si>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</si>
  <si>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</si>
  <si>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</si>
  <si>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</si>
  <si>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</si>
  <si>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</si>
  <si>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</si>
  <si>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</si>
  <si>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</si>
  <si>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</si>
  <si>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</si>
  <si>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</si>
  <si>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</si>
  <si>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</si>
  <si>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</si>
  <si>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</si>
  <si>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</si>
  <si>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</si>
  <si>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</si>
  <si>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</si>
  <si>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</si>
  <si>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</si>
  <si>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</si>
  <si>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</si>
  <si>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</si>
  <si>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</si>
  <si>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</si>
  <si>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</si>
  <si>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</si>
  <si>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</si>
  <si>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</si>
  <si>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</si>
  <si>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</si>
  <si>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</si>
  <si>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</si>
  <si>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</si>
  <si>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</si>
  <si>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</si>
  <si>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</si>
  <si>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</si>
  <si>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</si>
  <si>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</si>
  <si>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</si>
  <si>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</si>
  <si>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</si>
  <si>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</si>
  <si>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</si>
  <si>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</si>
  <si>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</si>
  <si>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</si>
  <si>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</si>
  <si>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</si>
  <si>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</si>
  <si>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</si>
  <si>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</si>
  <si>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</si>
  <si>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</si>
  <si>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</si>
  <si>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</si>
  <si>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</si>
  <si>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</si>
  <si>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</si>
  <si>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</si>
  <si>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</si>
  <si>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</si>
  <si>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</si>
  <si>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</si>
  <si>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</si>
  <si>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</si>
  <si>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</si>
  <si>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</si>
  <si>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</si>
  <si>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</si>
  <si>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</si>
  <si>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</si>
  <si>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</si>
  <si>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</si>
  <si>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</si>
  <si>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</si>
  <si>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</si>
  <si>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</si>
  <si>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</si>
  <si>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</si>
  <si>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</si>
  <si>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</si>
  <si>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</si>
  <si>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</si>
  <si>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</si>
  <si>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</si>
  <si>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</si>
  <si>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</si>
  <si>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</si>
  <si>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</si>
  <si>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</si>
  <si>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</si>
  <si>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</si>
  <si>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</si>
  <si>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</si>
  <si>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</si>
  <si>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</si>
  <si>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</si>
  <si>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</si>
  <si>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</si>
  <si>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</si>
  <si>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</si>
  <si>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</si>
  <si>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</si>
  <si>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</si>
  <si>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</si>
  <si>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</si>
  <si>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</si>
  <si>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</si>
  <si>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</si>
  <si>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</si>
  <si>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</si>
  <si>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</si>
  <si>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</si>
  <si>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</si>
  <si>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</si>
  <si>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</si>
  <si>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</si>
  <si>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</si>
  <si>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</si>
  <si>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</si>
  <si>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</si>
  <si>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</si>
  <si>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</si>
  <si>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</si>
  <si>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</si>
  <si>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</si>
  <si>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</si>
  <si>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</si>
  <si>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</si>
  <si>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</si>
  <si>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</si>
  <si>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</si>
  <si>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</si>
  <si>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</si>
  <si>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</si>
  <si>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</si>
  <si>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</si>
  <si>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</si>
  <si>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</si>
  <si>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</si>
  <si>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</si>
  <si>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</si>
  <si>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</si>
  <si>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</si>
  <si>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</si>
  <si>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</si>
  <si>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</si>
  <si>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</si>
  <si>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</si>
  <si>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</si>
  <si>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</si>
  <si>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</si>
  <si>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</si>
  <si>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</si>
  <si>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</si>
  <si>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</si>
  <si>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</si>
  <si>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</si>
  <si>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</si>
  <si>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</si>
  <si>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</si>
  <si>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</si>
  <si>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</si>
  <si>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</si>
  <si>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</si>
  <si>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</si>
  <si>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</si>
  <si>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</si>
  <si>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</si>
  <si>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</si>
  <si>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</si>
  <si>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</si>
  <si>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</si>
  <si>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</si>
  <si>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</si>
  <si>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</si>
  <si>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</si>
  <si>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</si>
  <si>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</si>
  <si>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</si>
  <si>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</si>
  <si>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</si>
  <si>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</si>
  <si>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</si>
  <si>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</si>
  <si>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</si>
  <si>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</si>
  <si>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</si>
  <si>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</si>
  <si>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</si>
  <si>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</si>
  <si>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</si>
  <si>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</si>
  <si>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</si>
  <si>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</si>
  <si>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</si>
  <si>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</si>
  <si>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</si>
  <si>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</si>
  <si>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</si>
  <si>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</si>
  <si>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</si>
  <si>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</si>
  <si>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</si>
  <si>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</si>
  <si>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</si>
  <si>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</si>
  <si>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</si>
  <si>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</si>
  <si>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</si>
  <si>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</si>
  <si>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</si>
  <si>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</si>
  <si>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</si>
  <si>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</si>
  <si>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</si>
  <si>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</si>
  <si>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</si>
  <si>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</si>
  <si>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</si>
  <si>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</si>
  <si>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</si>
  <si>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</si>
  <si>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</si>
  <si>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</si>
  <si>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</si>
  <si>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</si>
  <si>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</si>
  <si>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</si>
  <si>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</si>
  <si>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</si>
  <si>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</si>
  <si>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</si>
  <si>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</si>
  <si>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</si>
  <si>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</si>
  <si>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</si>
  <si>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</si>
  <si>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</si>
  <si>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</si>
  <si>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</si>
  <si>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</si>
  <si>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</si>
  <si>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</si>
  <si>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</si>
  <si>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</si>
  <si>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</si>
  <si>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</si>
  <si>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</si>
  <si>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</si>
  <si>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</si>
  <si>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</si>
  <si>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</si>
  <si>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</si>
  <si>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</si>
  <si>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</si>
  <si>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</si>
  <si>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</si>
  <si>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</si>
  <si>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</si>
  <si>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</si>
  <si>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</si>
  <si>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</si>
  <si>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</si>
  <si>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</si>
  <si>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</si>
  <si>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</si>
  <si>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</si>
  <si>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</si>
  <si>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</si>
  <si>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</si>
  <si>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</si>
  <si>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</si>
  <si>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</si>
  <si>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</si>
  <si>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</si>
  <si>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</si>
  <si>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</si>
  <si>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</si>
  <si>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</si>
  <si>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</si>
  <si>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</si>
  <si>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</si>
  <si>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</si>
  <si>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</si>
  <si>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</si>
  <si>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</si>
  <si>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</si>
  <si>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</si>
  <si>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</si>
  <si>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</si>
  <si>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</si>
  <si>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</si>
  <si>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</si>
  <si>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</si>
  <si>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</si>
  <si>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</si>
  <si>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</si>
  <si>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</si>
  <si>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</si>
  <si>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</si>
  <si>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</si>
  <si>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</si>
  <si>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</si>
  <si>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</si>
  <si>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</si>
  <si>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</si>
  <si>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</si>
  <si>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</si>
  <si>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</si>
  <si>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</si>
  <si>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</si>
  <si>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</si>
  <si>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</si>
  <si>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</si>
  <si>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</si>
  <si>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</si>
  <si>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</si>
  <si>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</si>
  <si>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</si>
  <si>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</si>
  <si>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</si>
  <si>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</si>
  <si>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</si>
  <si>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</si>
  <si>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</si>
  <si>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</si>
  <si>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</si>
  <si>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</si>
  <si>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</si>
  <si>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</si>
  <si>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</si>
  <si>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</si>
  <si>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</si>
  <si>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</si>
  <si>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</si>
  <si>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</si>
  <si>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</si>
  <si>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</si>
  <si>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</si>
  <si>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</si>
  <si>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</si>
  <si>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</si>
  <si>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</si>
  <si>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</si>
  <si>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</si>
  <si>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</si>
  <si>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</si>
  <si>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</si>
  <si>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</si>
  <si>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</si>
  <si>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</si>
  <si>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</si>
  <si>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</si>
  <si>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</si>
  <si>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</si>
  <si>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</si>
  <si>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</si>
  <si>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</si>
  <si>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</si>
  <si>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</si>
  <si>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</si>
  <si>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</si>
  <si>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</si>
  <si>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</si>
  <si>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</si>
  <si>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</si>
  <si>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</si>
  <si>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</si>
  <si>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</si>
  <si>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</si>
  <si>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</si>
  <si>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</si>
  <si>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</si>
  <si>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</si>
  <si>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</si>
  <si>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</si>
  <si>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</si>
  <si>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</si>
  <si>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</si>
  <si>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</si>
  <si>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</si>
  <si>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</si>
  <si>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</si>
  <si>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</si>
  <si>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</si>
  <si>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</si>
  <si>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</si>
  <si>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</si>
  <si>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</si>
  <si>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</si>
  <si>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</si>
  <si>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</si>
  <si>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</si>
  <si>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</si>
  <si>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</si>
  <si>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</si>
  <si>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</si>
  <si>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</si>
  <si>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</si>
  <si>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</si>
  <si>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</si>
  <si>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</si>
  <si>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</si>
  <si>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</si>
  <si>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</si>
  <si>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</si>
  <si>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</si>
  <si>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</si>
  <si>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</si>
  <si>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</si>
  <si>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</si>
  <si>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</si>
  <si>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</si>
  <si>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</si>
  <si>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</si>
  <si>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</si>
  <si>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</si>
  <si>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</si>
  <si>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</si>
  <si>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</si>
  <si>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</si>
  <si>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</si>
  <si>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</si>
  <si>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</si>
  <si>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</si>
  <si>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</si>
  <si>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</si>
  <si>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</si>
  <si>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</si>
  <si>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</si>
  <si>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</si>
  <si>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</si>
  <si>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</si>
  <si>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</si>
  <si>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</si>
  <si>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</si>
  <si>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</si>
  <si>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</si>
  <si>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</si>
  <si>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</si>
  <si>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</si>
  <si>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</si>
  <si>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</si>
  <si>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</si>
  <si>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</si>
  <si>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</si>
  <si>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</si>
  <si>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</si>
  <si>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</si>
  <si>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</si>
  <si>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</si>
  <si>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</si>
  <si>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</si>
  <si>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</si>
  <si>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</si>
  <si>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</si>
  <si>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</si>
  <si>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</si>
  <si>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</si>
  <si>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</si>
  <si>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</si>
  <si>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</si>
  <si>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</si>
  <si>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</si>
  <si>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</si>
  <si>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</si>
  <si>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</si>
  <si>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</si>
  <si>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</si>
  <si>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</si>
  <si>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</si>
  <si>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</si>
  <si>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</si>
  <si>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</si>
  <si>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</si>
  <si>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</si>
  <si>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</si>
  <si>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</si>
  <si>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</si>
  <si>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</si>
  <si>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</si>
  <si>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</si>
  <si>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</si>
  <si>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</si>
  <si>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</si>
  <si>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</si>
  <si>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</si>
  <si>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</si>
  <si>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</si>
  <si>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</si>
  <si>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</si>
  <si>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</si>
  <si>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</si>
  <si>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</si>
  <si>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</si>
  <si>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</si>
  <si>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</si>
  <si>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</si>
  <si>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</si>
  <si>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</si>
  <si>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</si>
  <si>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</si>
  <si>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</si>
  <si>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</si>
  <si>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</si>
  <si>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</si>
  <si>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</si>
  <si>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</si>
  <si>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</si>
  <si>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</si>
  <si>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</si>
  <si>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</si>
  <si>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</si>
  <si>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</si>
  <si>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</si>
  <si>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</si>
  <si>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</si>
  <si>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</si>
  <si>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</si>
  <si>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</si>
  <si>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</si>
  <si>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</si>
  <si>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</si>
  <si>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</si>
  <si>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</si>
  <si>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</si>
  <si>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</si>
  <si>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</si>
  <si>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</si>
  <si>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</si>
  <si>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</si>
  <si>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</si>
  <si>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</si>
  <si>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</si>
  <si>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</si>
  <si>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</si>
  <si>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</si>
  <si>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</si>
  <si>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</si>
  <si>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</si>
  <si>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</si>
  <si>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</si>
  <si>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</si>
  <si>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</si>
  <si>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</si>
  <si>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</si>
  <si>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</si>
  <si>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</si>
  <si>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</si>
  <si>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</si>
  <si>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</si>
  <si>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</si>
  <si>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</si>
  <si>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</si>
  <si>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</si>
  <si>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</si>
  <si>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</si>
  <si>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</si>
  <si>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</si>
  <si>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</si>
  <si>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</si>
  <si>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</si>
  <si>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</si>
  <si>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</si>
  <si>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</si>
  <si>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</si>
  <si>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</si>
  <si>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</si>
  <si>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</si>
  <si>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</si>
  <si>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</si>
  <si>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</si>
  <si>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</si>
  <si>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</si>
  <si>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</si>
  <si>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</si>
  <si>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</si>
  <si>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</si>
  <si>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</si>
  <si>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</si>
  <si>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</si>
  <si>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</si>
  <si>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</si>
  <si>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</si>
  <si>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</si>
  <si>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</si>
  <si>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</si>
  <si>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</si>
  <si>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</si>
  <si>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</si>
  <si>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</si>
  <si>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</si>
  <si>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</si>
  <si>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</si>
  <si>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</si>
  <si>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</si>
  <si>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</si>
  <si>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</si>
  <si>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</si>
  <si>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</si>
  <si>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</si>
  <si>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</si>
  <si>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</si>
  <si>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</si>
  <si>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</si>
  <si>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</si>
  <si>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</si>
  <si>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</si>
  <si>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</si>
  <si>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</si>
  <si>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</si>
  <si>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</si>
  <si>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</si>
  <si>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</si>
  <si>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</si>
  <si>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</si>
  <si>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</si>
  <si>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</si>
  <si>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</si>
  <si>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</si>
  <si>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</si>
  <si>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</si>
  <si>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</si>
  <si>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</si>
  <si>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</si>
  <si>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</si>
  <si>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</si>
  <si>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</si>
  <si>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</si>
  <si>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</si>
  <si>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</si>
  <si>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</si>
  <si>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</si>
  <si>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</si>
  <si>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</si>
  <si>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</si>
  <si>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</si>
  <si>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</si>
  <si>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</si>
  <si>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</si>
  <si>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</si>
  <si>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</si>
  <si>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</si>
  <si>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</si>
  <si>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</si>
  <si>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</si>
  <si>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</si>
  <si>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</si>
  <si>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</si>
  <si>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</si>
  <si>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</si>
  <si>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</si>
  <si>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</si>
  <si>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</si>
  <si>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</si>
  <si>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</si>
  <si>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</si>
  <si>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</si>
  <si>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</si>
  <si>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</si>
  <si>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</si>
  <si>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</si>
  <si>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</si>
  <si>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</si>
  <si>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</si>
  <si>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</si>
  <si>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</si>
  <si>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</si>
  <si>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</si>
  <si>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</si>
  <si>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</si>
  <si>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</si>
  <si>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</si>
  <si>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</si>
  <si>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</si>
  <si>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</si>
  <si>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</si>
  <si>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</si>
  <si>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</si>
  <si>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</si>
  <si>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</si>
  <si>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</si>
  <si>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</si>
  <si>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</si>
  <si>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</si>
  <si>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</si>
  <si>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</si>
  <si>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</si>
  <si>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</si>
  <si>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</si>
  <si>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</si>
  <si>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</si>
  <si>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</si>
  <si>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</si>
  <si>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</si>
  <si>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</si>
  <si>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</si>
  <si>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</si>
  <si>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</si>
  <si>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</si>
  <si>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</si>
  <si>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</si>
  <si>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</si>
  <si>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</si>
  <si>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</si>
  <si>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</si>
  <si>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</si>
  <si>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</si>
  <si>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</si>
  <si>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</si>
  <si>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</si>
  <si>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</si>
  <si>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</si>
  <si>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</si>
  <si>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</si>
  <si>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</si>
  <si>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</si>
  <si>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</si>
  <si>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</si>
  <si>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</si>
  <si>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</si>
  <si>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</si>
  <si>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</si>
  <si>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</si>
  <si>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</si>
  <si>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</si>
  <si>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</si>
  <si>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</si>
  <si>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</si>
  <si>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</si>
  <si>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</si>
  <si>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</si>
  <si>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</si>
  <si>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</si>
  <si>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</si>
  <si>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</si>
  <si>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</si>
  <si>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</si>
  <si>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</si>
  <si>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</si>
  <si>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</si>
  <si>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</si>
  <si>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</si>
  <si>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</si>
  <si>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</si>
  <si>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</si>
  <si>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</si>
  <si>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</si>
  <si>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</si>
  <si>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</si>
  <si>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</si>
  <si>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</si>
  <si>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</si>
  <si>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</si>
  <si>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</si>
  <si>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</si>
  <si>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</si>
  <si>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</si>
  <si>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</si>
  <si>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</si>
  <si>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</si>
  <si>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</si>
  <si>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</si>
  <si>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</si>
  <si>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</si>
  <si>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</si>
  <si>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</si>
  <si>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</si>
  <si>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</si>
  <si>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</si>
  <si>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</si>
  <si>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</si>
  <si>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</si>
  <si>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</si>
  <si>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</si>
  <si>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</si>
  <si>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</si>
  <si>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</si>
  <si>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</si>
  <si>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</si>
  <si>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</si>
  <si>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</si>
  <si>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</si>
  <si>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</si>
  <si>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</si>
  <si>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</si>
  <si>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</si>
  <si>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</si>
  <si>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</si>
  <si>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</si>
  <si>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</si>
  <si>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</si>
  <si>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</si>
  <si>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</si>
  <si>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</si>
  <si>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</si>
  <si>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</si>
  <si>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</si>
  <si>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</si>
  <si>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</si>
  <si>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</si>
  <si>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</si>
  <si>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</si>
  <si>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</si>
  <si>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</si>
  <si>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</si>
  <si>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</si>
  <si>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</si>
  <si>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</si>
  <si>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</si>
  <si>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</si>
  <si>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</si>
  <si>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</si>
  <si>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</si>
  <si>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</si>
  <si>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</si>
  <si>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</si>
  <si>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</si>
  <si>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</si>
  <si>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</si>
  <si>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</si>
  <si>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</si>
  <si>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</si>
  <si>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</si>
  <si>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</si>
  <si>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</si>
  <si>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</si>
  <si>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</si>
  <si>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</si>
  <si>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</si>
  <si>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</si>
  <si>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</si>
  <si>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</si>
  <si>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</si>
  <si>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</si>
  <si>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</si>
  <si>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</si>
  <si>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</si>
  <si>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</si>
  <si>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</si>
  <si>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</si>
  <si>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</si>
  <si>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</si>
  <si>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</si>
  <si>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</si>
  <si>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</si>
  <si>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</si>
  <si>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</si>
  <si>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</si>
  <si>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</si>
  <si>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</si>
  <si>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</si>
  <si>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</si>
  <si>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</si>
  <si>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</si>
  <si>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</si>
  <si>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</si>
  <si>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</si>
  <si>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</si>
  <si>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</si>
  <si>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</si>
  <si>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</si>
  <si>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</si>
  <si>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</si>
  <si>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</si>
  <si>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</si>
  <si>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</si>
  <si>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</si>
  <si>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</si>
  <si>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</si>
  <si>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</si>
  <si>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</si>
  <si>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</si>
  <si>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</si>
  <si>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</si>
  <si>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</si>
  <si>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</si>
  <si>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</si>
  <si>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</si>
  <si>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</si>
  <si>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</si>
  <si>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</si>
  <si>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</si>
  <si>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</si>
  <si>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</si>
  <si>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</si>
  <si>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</si>
  <si>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</si>
  <si>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</si>
  <si>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</si>
  <si>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</si>
  <si>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</si>
  <si>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</si>
  <si>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</si>
  <si>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</si>
  <si>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</si>
  <si>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</si>
  <si>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</si>
  <si>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</si>
  <si>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</si>
  <si>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</si>
  <si>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</si>
  <si>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</si>
  <si>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</si>
  <si>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</si>
  <si>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</si>
  <si>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</si>
  <si>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</si>
  <si>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</si>
  <si>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</si>
  <si>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</si>
  <si>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</si>
  <si>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</si>
  <si>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</si>
  <si>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</si>
  <si>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</si>
  <si>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</si>
  <si>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</si>
  <si>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</si>
  <si>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</si>
  <si>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</si>
  <si>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</si>
  <si>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</si>
  <si>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</si>
  <si>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</si>
  <si>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</si>
  <si>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</si>
  <si>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</si>
  <si>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</si>
  <si>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</si>
  <si>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</si>
  <si>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</si>
  <si>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</si>
  <si>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</si>
  <si>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</si>
  <si>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</si>
  <si>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</si>
  <si>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</si>
  <si>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</si>
  <si>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</si>
  <si>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</si>
  <si>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</si>
  <si>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</si>
  <si>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</si>
  <si>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</si>
  <si>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</si>
  <si>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</si>
  <si>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</si>
  <si>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</si>
  <si>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</si>
  <si>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</si>
  <si>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</si>
  <si>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</si>
  <si>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</si>
  <si>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</si>
  <si>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</si>
  <si>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</si>
  <si>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</si>
  <si>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</si>
  <si>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</si>
  <si>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</si>
  <si>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</si>
  <si>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</si>
  <si>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</si>
  <si>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</si>
  <si>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</si>
  <si>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</si>
  <si>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</si>
  <si>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</si>
  <si>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</si>
  <si>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</si>
  <si>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</si>
  <si>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</si>
  <si>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</si>
  <si>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</si>
  <si>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</si>
  <si>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</si>
  <si>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</si>
  <si>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</si>
  <si>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</si>
  <si>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</si>
  <si>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</si>
  <si>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</si>
  <si>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</si>
  <si>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</si>
  <si>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</si>
  <si>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</si>
  <si>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</si>
  <si>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</si>
  <si>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</si>
  <si>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</si>
  <si>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</si>
  <si>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</si>
  <si>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</si>
  <si>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</si>
  <si>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</si>
  <si>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</si>
  <si>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</si>
  <si>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</si>
  <si>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</si>
  <si>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</si>
  <si>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</si>
  <si>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</si>
  <si>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</si>
  <si>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</si>
  <si>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</si>
  <si>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</si>
  <si>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</si>
  <si>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</si>
  <si>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</si>
  <si>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</si>
  <si>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</si>
  <si>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</si>
  <si>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</si>
  <si>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</si>
  <si>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</si>
  <si>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</si>
  <si>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</si>
  <si>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</si>
  <si>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</si>
  <si>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</si>
  <si>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</si>
  <si>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</si>
  <si>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</si>
  <si>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</si>
  <si>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</si>
  <si>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</si>
  <si>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</si>
  <si>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</si>
  <si>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</si>
  <si>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</si>
  <si>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</si>
  <si>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</si>
  <si>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</si>
  <si>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</si>
  <si>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</si>
  <si>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</si>
  <si>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</si>
  <si>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</si>
  <si>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</si>
  <si>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</si>
  <si>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</si>
  <si>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</si>
  <si>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</si>
  <si>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</si>
  <si>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</si>
  <si>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</si>
  <si>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</si>
  <si>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</si>
  <si>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</si>
  <si>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</si>
  <si>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</si>
  <si>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</si>
  <si>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</si>
  <si>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</si>
  <si>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</si>
  <si>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</si>
  <si>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</si>
  <si>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</si>
  <si>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</si>
  <si>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</si>
  <si>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</si>
  <si>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</si>
  <si>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</si>
  <si>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</si>
  <si>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</si>
  <si>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</si>
  <si>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</si>
  <si>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</si>
  <si>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</si>
  <si>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</si>
  <si>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</si>
  <si>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</si>
  <si>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</si>
  <si>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</si>
  <si>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</si>
  <si>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</si>
  <si>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</si>
  <si>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</si>
  <si>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</si>
  <si>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</si>
  <si>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</si>
  <si>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</si>
  <si>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</si>
  <si>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</si>
  <si>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</si>
  <si>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</si>
  <si>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</si>
  <si>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</si>
  <si>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</si>
  <si>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</si>
  <si>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</si>
  <si>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</si>
  <si>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</si>
  <si>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</si>
  <si>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</si>
  <si>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</si>
  <si>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</si>
  <si>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</si>
  <si>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</si>
  <si>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</si>
  <si>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</si>
  <si>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</si>
  <si>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</si>
  <si>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</si>
  <si>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</si>
  <si>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</si>
  <si>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</si>
  <si>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</si>
  <si>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</si>
  <si>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</si>
  <si>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</si>
  <si>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</si>
  <si>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</si>
  <si>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</si>
  <si>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</si>
  <si>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</si>
  <si>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</si>
  <si>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</si>
  <si>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</si>
  <si>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</si>
  <si>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</si>
  <si>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</si>
  <si>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</si>
  <si>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</si>
  <si>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</si>
  <si>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</si>
  <si>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</si>
  <si>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</si>
  <si>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</si>
  <si>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</si>
  <si>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</si>
  <si>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</si>
  <si>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</si>
  <si>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</si>
  <si>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</si>
  <si>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</si>
  <si>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</si>
  <si>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</si>
  <si>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</si>
  <si>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</si>
  <si>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</si>
  <si>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</si>
  <si>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</si>
  <si>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</si>
  <si>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</si>
  <si>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</si>
  <si>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</si>
  <si>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</si>
  <si>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</si>
  <si>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</si>
  <si>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</si>
  <si>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</si>
  <si>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</si>
  <si>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</si>
  <si>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</si>
  <si>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</si>
  <si>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</si>
  <si>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</si>
  <si>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</si>
  <si>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</si>
  <si>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</si>
  <si>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</si>
  <si>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</si>
  <si>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</si>
  <si>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</si>
  <si>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</si>
  <si>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</si>
  <si>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</si>
  <si>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</si>
  <si>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</si>
  <si>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</si>
  <si>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</si>
  <si>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</si>
  <si>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</si>
  <si>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</si>
  <si>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</si>
  <si>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</si>
  <si>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</si>
  <si>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</si>
  <si>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</si>
  <si>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</si>
  <si>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</si>
  <si>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</si>
  <si>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</si>
  <si>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</si>
  <si>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</si>
  <si>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</si>
  <si>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</si>
  <si>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</si>
  <si>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</si>
  <si>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</si>
  <si>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</si>
  <si>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</si>
  <si>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</si>
  <si>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</si>
  <si>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</si>
  <si>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</si>
  <si>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</si>
  <si>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</si>
  <si>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</si>
  <si>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</si>
  <si>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</si>
  <si>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</si>
  <si>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</si>
  <si>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</si>
  <si>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</si>
  <si>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</si>
  <si>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</si>
  <si>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</si>
  <si>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</si>
  <si>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</si>
  <si>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</si>
  <si>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</si>
  <si>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</si>
  <si>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</si>
  <si>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</si>
  <si>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</si>
  <si>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</si>
  <si>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</si>
  <si>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</si>
  <si>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</si>
  <si>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</si>
  <si>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</si>
  <si>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</si>
  <si>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</si>
  <si>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</si>
  <si>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</si>
  <si>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</si>
  <si>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</si>
  <si>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</si>
  <si>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</si>
  <si>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</si>
  <si>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</si>
  <si>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</si>
  <si>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</si>
  <si>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</si>
  <si>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</si>
  <si>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</si>
  <si>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</si>
  <si>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</si>
  <si>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</si>
  <si>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</si>
  <si>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</si>
  <si>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</si>
  <si>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</si>
  <si>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</si>
  <si>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</si>
  <si>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</si>
  <si>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</si>
  <si>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</si>
  <si>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</si>
  <si>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</si>
  <si>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</si>
  <si>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</si>
  <si>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</si>
  <si>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</si>
  <si>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</si>
  <si>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</si>
  <si>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</si>
  <si>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</si>
  <si>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</si>
  <si>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</si>
  <si>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</si>
  <si>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</si>
  <si>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</si>
  <si>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</si>
  <si>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</si>
  <si>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</si>
  <si>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</si>
  <si>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</si>
  <si>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</si>
  <si>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</si>
  <si>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</si>
  <si>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</si>
  <si>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</si>
  <si>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</si>
  <si>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</si>
  <si>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</si>
  <si>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</si>
  <si>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</si>
  <si>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</si>
  <si>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</si>
  <si>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</si>
  <si>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</si>
  <si>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</si>
  <si>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</si>
  <si>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</si>
  <si>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</si>
  <si>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</si>
  <si>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</si>
  <si>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</si>
  <si>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</si>
  <si>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</si>
  <si>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</si>
  <si>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</si>
  <si>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</si>
  <si>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</si>
  <si>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</si>
  <si>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</si>
  <si>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</si>
  <si>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</si>
  <si>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</si>
  <si>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</si>
  <si>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</si>
  <si>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</si>
  <si>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</si>
  <si>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</si>
  <si>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</si>
  <si>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</si>
  <si>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</si>
  <si>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</si>
  <si>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</si>
  <si>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</si>
  <si>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</si>
  <si>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</si>
  <si>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</si>
  <si>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</si>
  <si>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</si>
  <si>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</si>
  <si>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</si>
  <si>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</si>
  <si>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</si>
  <si>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</si>
  <si>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</si>
  <si>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</si>
  <si>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</si>
  <si>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</si>
  <si>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</si>
  <si>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</si>
  <si>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</si>
  <si>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</si>
  <si>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</si>
  <si>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</si>
  <si>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</si>
  <si>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</si>
  <si>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</si>
  <si>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</si>
  <si>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</si>
  <si>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</si>
  <si>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</si>
  <si>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</si>
  <si>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</si>
  <si>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</si>
  <si>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</si>
  <si>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</si>
  <si>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</si>
  <si>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</si>
  <si>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</si>
  <si>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</si>
  <si>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</si>
  <si>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</si>
  <si>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</si>
  <si>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</si>
  <si>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</si>
  <si>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</si>
  <si>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</si>
  <si>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</si>
  <si>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</si>
  <si>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</si>
  <si>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</si>
  <si>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</si>
  <si>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</si>
  <si>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</si>
  <si>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</si>
  <si>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</si>
  <si>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</si>
  <si>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</si>
  <si>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</si>
  <si>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</si>
  <si>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</si>
  <si>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</si>
  <si>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</si>
  <si>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</si>
  <si>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</si>
  <si>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</si>
  <si>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</si>
  <si>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</si>
  <si>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</si>
  <si>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</si>
  <si>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</si>
  <si>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</si>
  <si>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</si>
  <si>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</si>
  <si>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</si>
  <si>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</si>
  <si>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</si>
  <si>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</si>
  <si>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</si>
  <si>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</si>
  <si>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</si>
  <si>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</si>
  <si>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</si>
  <si>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</si>
  <si>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</si>
  <si>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</si>
  <si>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</si>
  <si>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</si>
  <si>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</si>
  <si>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</si>
  <si>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</si>
  <si>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</si>
  <si>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</si>
  <si>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</si>
  <si>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</si>
  <si>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</si>
  <si>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</si>
  <si>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</si>
  <si>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</si>
  <si>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</si>
  <si>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</si>
  <si>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</si>
  <si>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</si>
  <si>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</si>
  <si>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</si>
  <si>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</si>
  <si>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</si>
  <si>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</si>
  <si>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</si>
  <si>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</si>
  <si>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</si>
  <si>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</si>
  <si>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</si>
  <si>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</si>
  <si>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</si>
  <si>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</si>
  <si>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</si>
  <si>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</si>
  <si>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</si>
  <si>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</si>
  <si>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</si>
  <si>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</si>
  <si>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</si>
  <si>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</si>
  <si>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</si>
  <si>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</si>
  <si>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</si>
  <si>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</si>
  <si>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</si>
  <si>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</si>
  <si>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</si>
  <si>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</si>
  <si>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</si>
  <si>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</si>
  <si>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</si>
  <si>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</si>
  <si>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</si>
  <si>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</si>
  <si>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</si>
  <si>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</si>
  <si>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</si>
  <si>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</si>
  <si>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</si>
  <si>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</si>
  <si>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</si>
  <si>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</si>
  <si>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</si>
  <si>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</si>
  <si>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</si>
  <si>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</si>
  <si>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</si>
  <si>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</si>
  <si>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</si>
  <si>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</si>
  <si>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</si>
  <si>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</si>
  <si>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</si>
  <si>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</si>
  <si>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</si>
  <si>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</si>
  <si>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</si>
  <si>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</si>
  <si>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</si>
  <si>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</si>
  <si>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</si>
  <si>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</si>
  <si>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</si>
  <si>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</si>
  <si>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</si>
  <si>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</si>
  <si>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</si>
  <si>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</si>
  <si>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</si>
  <si>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</si>
  <si>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</si>
  <si>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</si>
  <si>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</si>
  <si>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</si>
  <si>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</si>
  <si>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</si>
  <si>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</si>
  <si>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</si>
  <si>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</si>
  <si>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</si>
  <si>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</si>
  <si>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</si>
  <si>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</si>
  <si>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</si>
  <si>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</si>
  <si>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</si>
  <si>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</si>
  <si>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</si>
  <si>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</si>
  <si>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</si>
  <si>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</si>
  <si>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</si>
  <si>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</si>
  <si>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</si>
  <si>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</si>
  <si>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</si>
  <si>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</si>
  <si>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</si>
  <si>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</si>
  <si>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</si>
  <si>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</si>
  <si>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</si>
  <si>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</si>
  <si>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</si>
  <si>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</si>
  <si>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</si>
  <si>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</si>
  <si>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</si>
  <si>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</si>
  <si>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</si>
  <si>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</si>
  <si>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</si>
  <si>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</si>
  <si>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</si>
  <si>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</si>
  <si>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</si>
  <si>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</si>
  <si>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</si>
  <si>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</si>
  <si>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</si>
  <si>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</si>
  <si>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</si>
  <si>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</si>
  <si>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</si>
  <si>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</si>
  <si>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</si>
  <si>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</si>
  <si>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</si>
  <si>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</si>
  <si>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</si>
  <si>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</si>
  <si>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</si>
  <si>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</si>
  <si>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</si>
  <si>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</si>
  <si>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</si>
  <si>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</si>
  <si>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</si>
  <si>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</si>
  <si>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</si>
  <si>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</si>
  <si>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</si>
  <si>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</si>
  <si>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</si>
  <si>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</si>
  <si>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</si>
  <si>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</si>
  <si>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</si>
  <si>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</si>
  <si>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</si>
  <si>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</si>
  <si>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</si>
  <si>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</si>
  <si>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</si>
  <si>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</si>
  <si>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</si>
  <si>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</si>
  <si>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</si>
  <si>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</si>
  <si>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</si>
  <si>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</si>
  <si>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</si>
  <si>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</si>
  <si>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</si>
  <si>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</si>
  <si>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</si>
  <si>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</si>
  <si>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</si>
  <si>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</si>
  <si>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</si>
  <si>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</si>
  <si>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</si>
  <si>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</si>
  <si>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</si>
  <si>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</si>
  <si>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</si>
  <si>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</si>
  <si>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</si>
  <si>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</si>
  <si>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</si>
  <si>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</si>
  <si>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</si>
  <si>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</si>
  <si>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</si>
  <si>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</si>
  <si>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</si>
  <si>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</si>
  <si>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</si>
  <si>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</si>
  <si>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</si>
  <si>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</si>
  <si>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</si>
  <si>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</si>
  <si>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</si>
  <si>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</si>
  <si>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</si>
  <si>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</si>
  <si>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</si>
  <si>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</si>
  <si>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</si>
  <si>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</si>
  <si>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</si>
  <si>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</si>
  <si>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</si>
  <si>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</si>
  <si>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</si>
  <si>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</si>
  <si>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</si>
  <si>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</si>
  <si>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</si>
  <si>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</si>
  <si>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</si>
  <si>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</si>
  <si>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</si>
  <si>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</si>
  <si>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</si>
  <si>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</si>
  <si>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</si>
  <si>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</si>
  <si>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</si>
  <si>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</si>
  <si>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</si>
  <si>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</si>
  <si>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</si>
  <si>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</si>
  <si>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</si>
  <si>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</si>
  <si>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</si>
  <si>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</si>
  <si>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</si>
  <si>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</si>
  <si>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</si>
  <si>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</si>
  <si>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</si>
  <si>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</si>
  <si>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</si>
  <si>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</si>
  <si>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</si>
  <si>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</si>
  <si>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</si>
  <si>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</si>
  <si>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</si>
  <si>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</si>
  <si>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</si>
  <si>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</si>
  <si>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</si>
  <si>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</si>
  <si>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</si>
  <si>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</si>
  <si>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</si>
  <si>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</si>
  <si>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</si>
  <si>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</si>
  <si>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</si>
  <si>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</si>
  <si>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</si>
  <si>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</si>
  <si>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</si>
  <si>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</si>
  <si>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</si>
  <si>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</si>
  <si>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</si>
  <si>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</si>
  <si>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</si>
  <si>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</si>
  <si>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</si>
  <si>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</si>
  <si>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</si>
  <si>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</si>
  <si>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</si>
  <si>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</si>
  <si>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</si>
  <si>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</si>
  <si>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</si>
  <si>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</si>
  <si>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</si>
  <si>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</si>
  <si>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</si>
  <si>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</si>
  <si>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</si>
  <si>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</si>
  <si>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</si>
  <si>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</si>
  <si>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</si>
  <si>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</si>
  <si>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</si>
  <si>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</si>
  <si>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</si>
  <si>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</si>
  <si>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</si>
  <si>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</si>
  <si>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</si>
  <si>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</si>
  <si>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</si>
  <si>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</si>
  <si>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</si>
  <si>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</si>
  <si>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</si>
  <si>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</si>
  <si>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</si>
  <si>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</si>
  <si>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</si>
  <si>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</si>
  <si>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</si>
  <si>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</si>
  <si>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</si>
  <si>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</si>
  <si>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</si>
  <si>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</si>
  <si>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</si>
  <si>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</si>
  <si>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</si>
  <si>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</si>
  <si>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</si>
  <si>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</si>
  <si>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</si>
  <si>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</si>
  <si>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</si>
  <si>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</si>
  <si>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</si>
  <si>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</si>
  <si>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</si>
  <si>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</si>
  <si>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</si>
  <si>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</si>
  <si>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</si>
  <si>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</si>
  <si>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</si>
  <si>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</si>
  <si>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</si>
  <si>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</si>
  <si>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</si>
  <si>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</si>
  <si>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</si>
  <si>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</si>
  <si>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</si>
  <si>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</si>
  <si>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</si>
  <si>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</si>
  <si>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</si>
  <si>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</si>
  <si>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</si>
  <si>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</si>
  <si>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</si>
  <si>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</si>
  <si>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</si>
  <si>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</si>
  <si>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</si>
  <si>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</si>
  <si>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</si>
  <si>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</si>
  <si>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</si>
  <si>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</si>
  <si>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</si>
  <si>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</si>
  <si>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</si>
  <si>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</si>
  <si>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</si>
  <si>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</si>
  <si>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</si>
  <si>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</si>
  <si>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</si>
  <si>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</si>
  <si>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</si>
  <si>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</si>
  <si>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</si>
  <si>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</si>
  <si>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</si>
  <si>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</si>
  <si>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</si>
  <si>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</si>
  <si>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</si>
  <si>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</si>
  <si>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</si>
  <si>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</si>
  <si>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</si>
  <si>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</si>
  <si>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</si>
  <si>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</si>
  <si>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</si>
  <si>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</si>
  <si>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</si>
  <si>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</si>
  <si>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</si>
  <si>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</si>
  <si>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</si>
  <si>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</si>
  <si>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</si>
  <si>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</si>
  <si>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</si>
  <si>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</si>
  <si>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</si>
  <si>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</si>
  <si>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</si>
  <si>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</si>
  <si>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</si>
  <si>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</si>
  <si>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</si>
  <si>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</si>
  <si>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</si>
  <si>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</si>
  <si>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</si>
  <si>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</si>
  <si>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</si>
  <si>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</si>
  <si>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</si>
  <si>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</si>
  <si>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</si>
  <si>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</si>
  <si>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</si>
  <si>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</si>
  <si>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</si>
  <si>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</si>
  <si>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</si>
  <si>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</si>
  <si>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</si>
  <si>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</si>
  <si>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</si>
  <si>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</si>
  <si>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</si>
  <si>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</si>
  <si>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</si>
  <si>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</si>
  <si>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</si>
  <si>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</si>
  <si>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</si>
  <si>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</si>
  <si>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</si>
  <si>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</si>
  <si>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</si>
  <si>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</si>
  <si>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</si>
  <si>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</si>
  <si>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</si>
  <si>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</si>
  <si>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</si>
  <si>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</si>
  <si>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</si>
  <si>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</si>
  <si>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</si>
  <si>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</si>
  <si>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</si>
  <si>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</si>
  <si>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</si>
  <si>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</si>
  <si>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</si>
  <si>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</si>
  <si>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</si>
  <si>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</si>
  <si>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</si>
  <si>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</si>
  <si>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</si>
  <si>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</si>
  <si>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</si>
  <si>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</si>
  <si>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</si>
  <si>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</si>
  <si>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</si>
  <si>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</si>
  <si>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</si>
  <si>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</si>
  <si>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</si>
  <si>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</si>
  <si>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</si>
  <si>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</si>
  <si>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</si>
  <si>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</si>
  <si>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</si>
  <si>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</si>
  <si>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</si>
  <si>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</si>
  <si>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</si>
  <si>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</si>
  <si>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</si>
  <si>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</si>
  <si>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</si>
  <si>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</si>
  <si>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</si>
  <si>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</si>
  <si>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</si>
  <si>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</si>
  <si>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</si>
  <si>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</si>
  <si>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</si>
  <si>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</si>
  <si>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</si>
  <si>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</si>
  <si>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</si>
  <si>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</si>
  <si>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</si>
  <si>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</si>
  <si>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</si>
  <si>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</si>
  <si>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</si>
  <si>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</si>
  <si>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</si>
  <si>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</si>
  <si>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</si>
  <si>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</si>
  <si>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</si>
  <si>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</si>
  <si>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</si>
  <si>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</si>
  <si>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</si>
  <si>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</si>
  <si>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</si>
  <si>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</si>
  <si>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</si>
  <si>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</si>
  <si>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</si>
  <si>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</si>
  <si>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</si>
  <si>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</si>
  <si>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</si>
  <si>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</si>
  <si>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</si>
  <si>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</si>
  <si>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</si>
  <si>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</si>
  <si>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</si>
  <si>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</si>
  <si>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</si>
  <si>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</si>
  <si>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</si>
  <si>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</si>
  <si>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</si>
  <si>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</si>
  <si>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</si>
  <si>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</si>
  <si>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</si>
  <si>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</si>
  <si>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</si>
  <si>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</si>
  <si>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</si>
  <si>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</si>
  <si>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</si>
  <si>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</si>
  <si>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</si>
  <si>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</si>
  <si>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</si>
  <si>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</si>
  <si>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</si>
  <si>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</si>
  <si>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</si>
  <si>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</si>
  <si>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</si>
  <si>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</si>
  <si>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</si>
  <si>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</si>
  <si>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</si>
  <si>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</si>
  <si>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</si>
  <si>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</si>
  <si>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</si>
  <si>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</si>
  <si>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</si>
  <si>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</si>
  <si>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</si>
  <si>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</si>
  <si>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</si>
  <si>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</si>
  <si>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</si>
  <si>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</si>
  <si>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</si>
  <si>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</si>
  <si>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</si>
  <si>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</si>
  <si>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</si>
  <si>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</si>
  <si>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</si>
  <si>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</si>
  <si>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</si>
  <si>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</si>
  <si>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</si>
  <si>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</si>
  <si>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</si>
  <si>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</si>
  <si>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</si>
  <si>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</si>
  <si>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</si>
  <si>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</si>
  <si>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</si>
  <si>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</si>
  <si>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</si>
  <si>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</si>
  <si>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</si>
  <si>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</si>
  <si>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</si>
  <si>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</si>
  <si>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</si>
  <si>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</si>
  <si>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</si>
  <si>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</si>
  <si>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</si>
  <si>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</si>
  <si>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</si>
  <si>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</si>
  <si>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</si>
  <si>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</si>
  <si>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</si>
  <si>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</si>
  <si>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</si>
  <si>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</si>
  <si>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</si>
  <si>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</si>
  <si>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</si>
  <si>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</si>
  <si>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</si>
  <si>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</si>
  <si>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</si>
  <si>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</si>
  <si>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</si>
  <si>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</si>
  <si>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</si>
  <si>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</si>
  <si>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</si>
  <si>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</si>
  <si>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</si>
  <si>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</si>
  <si>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</si>
  <si>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</si>
  <si>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</si>
  <si>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</si>
  <si>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</si>
  <si>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</si>
  <si>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</si>
  <si>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</si>
  <si>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</si>
  <si>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</si>
  <si>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</si>
  <si>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</si>
  <si>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</si>
  <si>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</si>
  <si>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</si>
  <si>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</si>
  <si>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</si>
  <si>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</si>
  <si>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</si>
  <si>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</si>
  <si>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</si>
  <si>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</si>
  <si>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</si>
  <si>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</si>
  <si>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</si>
  <si>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</si>
  <si>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</si>
  <si>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</si>
  <si>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</si>
  <si>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</si>
  <si>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</si>
  <si>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</si>
  <si>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</si>
  <si>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</si>
  <si>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</si>
  <si>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</si>
  <si>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</si>
  <si>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</si>
  <si>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</si>
  <si>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</si>
  <si>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</si>
  <si>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</si>
  <si>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</si>
  <si>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</si>
  <si>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</si>
  <si>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</si>
  <si>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</si>
  <si>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</si>
  <si>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</si>
  <si>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</si>
  <si>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</si>
  <si>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</si>
  <si>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</si>
  <si>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</si>
  <si>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</si>
  <si>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</si>
  <si>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</si>
  <si>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</si>
  <si>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</si>
  <si>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</si>
  <si>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</si>
  <si>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</si>
  <si>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</si>
  <si>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</si>
  <si>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</si>
  <si>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</si>
  <si>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</si>
  <si>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</si>
  <si>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</si>
  <si>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</si>
  <si>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</si>
  <si>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</si>
  <si>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</si>
  <si>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</si>
  <si>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</si>
  <si>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</si>
  <si>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</si>
  <si>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</si>
  <si>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</si>
  <si>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</si>
  <si>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</si>
  <si>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</si>
  <si>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</si>
  <si>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</si>
  <si>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</si>
  <si>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</si>
  <si>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</si>
  <si>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</si>
  <si>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</si>
  <si>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</si>
  <si>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</si>
  <si>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</si>
  <si>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</si>
  <si>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</si>
  <si>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</si>
  <si>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</si>
  <si>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</si>
  <si>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</si>
  <si>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</si>
  <si>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</si>
  <si>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</si>
  <si>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</si>
  <si>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</si>
  <si>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</si>
  <si>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</si>
  <si>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</si>
  <si>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</si>
  <si>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</si>
  <si>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</si>
  <si>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</si>
  <si>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</si>
  <si>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</si>
  <si>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</si>
  <si>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</si>
  <si>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</si>
  <si>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</si>
  <si>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</si>
  <si>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</si>
  <si>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</si>
  <si>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</si>
  <si>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</si>
  <si>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</si>
  <si>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</si>
  <si>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</si>
  <si>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</si>
  <si>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</si>
  <si>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</si>
  <si>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</si>
  <si>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</si>
  <si>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</si>
  <si>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</si>
  <si>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</si>
  <si>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</si>
  <si>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</si>
  <si>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</si>
  <si>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</si>
  <si>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</si>
  <si>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</si>
  <si>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</si>
  <si>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</si>
  <si>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</si>
  <si>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</si>
  <si>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</si>
  <si>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</si>
  <si>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</si>
  <si>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</si>
  <si>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</si>
  <si>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</si>
  <si>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</si>
  <si>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</si>
  <si>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</si>
  <si>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</si>
  <si>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</si>
  <si>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</si>
  <si>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</si>
  <si>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</si>
  <si>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</si>
  <si>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</si>
  <si>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</si>
  <si>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</si>
  <si>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</si>
  <si>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</si>
  <si>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</si>
  <si>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</si>
  <si>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</si>
  <si>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</si>
  <si>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</si>
  <si>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</si>
  <si>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</si>
  <si>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</si>
  <si>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</si>
  <si>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</si>
  <si>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</si>
  <si>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</si>
  <si>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</si>
  <si>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</si>
  <si>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</si>
  <si>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</si>
  <si>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</si>
  <si>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</si>
  <si>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</si>
  <si>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</si>
  <si>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</si>
  <si>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</si>
  <si>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</si>
  <si>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</si>
  <si>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</si>
  <si>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</si>
  <si>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</si>
  <si>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</si>
  <si>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</si>
  <si>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</si>
  <si>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</si>
  <si>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</si>
  <si>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</si>
  <si>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</si>
  <si>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</si>
  <si>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</si>
  <si>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</si>
  <si>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</si>
  <si>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</si>
  <si>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</si>
  <si>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</si>
  <si>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</si>
  <si>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</si>
  <si>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</si>
  <si>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</si>
  <si>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</si>
  <si>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</si>
  <si>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</si>
  <si>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</si>
  <si>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</si>
  <si>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</si>
  <si>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</si>
  <si>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</si>
  <si>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</si>
  <si>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</si>
  <si>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</si>
  <si>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</si>
  <si>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</si>
  <si>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</si>
  <si>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</si>
  <si>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</si>
  <si>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</si>
  <si>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</si>
  <si>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</si>
  <si>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</si>
  <si>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</si>
  <si>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</si>
  <si>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</si>
  <si>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</si>
  <si>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</si>
  <si>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</si>
  <si>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</si>
  <si>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</si>
  <si>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</si>
  <si>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</si>
  <si>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</si>
  <si>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</si>
  <si>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</si>
  <si>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</si>
  <si>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</si>
  <si>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</si>
  <si>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</si>
  <si>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</si>
  <si>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</si>
  <si>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</si>
  <si>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</si>
  <si>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</si>
  <si>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</si>
  <si>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</si>
  <si>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</si>
  <si>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</si>
  <si>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</si>
  <si>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</si>
  <si>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</si>
  <si>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</si>
  <si>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</si>
  <si>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</si>
  <si>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</si>
  <si>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</si>
  <si>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</si>
  <si>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</si>
  <si>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</si>
  <si>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</si>
  <si>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</si>
  <si>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</si>
  <si>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</si>
  <si>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</si>
  <si>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</si>
  <si>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</si>
  <si>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</si>
  <si>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</si>
  <si>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</si>
  <si>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</si>
  <si>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</si>
  <si>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</si>
  <si>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</si>
  <si>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</si>
  <si>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</si>
  <si>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</si>
  <si>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</si>
  <si>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</si>
  <si>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</si>
  <si>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</si>
  <si>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</si>
  <si>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</si>
  <si>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</si>
  <si>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</si>
  <si>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</si>
  <si>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</si>
  <si>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</si>
  <si>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</si>
  <si>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</si>
  <si>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</si>
  <si>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</si>
  <si>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</si>
  <si>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</si>
  <si>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</si>
  <si>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</si>
  <si>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</si>
  <si>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</si>
  <si>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</si>
  <si>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</si>
  <si>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</si>
  <si>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</si>
  <si>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</si>
  <si>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</si>
  <si>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</si>
  <si>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</si>
  <si>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</si>
  <si>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</si>
  <si>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</si>
  <si>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</si>
  <si>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</si>
  <si>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</si>
  <si>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</si>
  <si>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</si>
  <si>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</si>
  <si>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</si>
  <si>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</si>
  <si>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</si>
  <si>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</si>
  <si>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</si>
  <si>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</si>
  <si>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</si>
  <si>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</si>
  <si>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</si>
  <si>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</si>
  <si>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</si>
  <si>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</si>
  <si>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</si>
  <si>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</si>
  <si>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</si>
  <si>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</si>
  <si>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</si>
  <si>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</si>
  <si>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</si>
  <si>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</si>
  <si>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</si>
  <si>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</si>
  <si>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</si>
  <si>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</si>
  <si>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</si>
  <si>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</si>
  <si>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</si>
  <si>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</si>
  <si>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</si>
  <si>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</si>
  <si>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</si>
  <si>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</si>
  <si>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</si>
  <si>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</si>
  <si>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</si>
  <si>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</si>
  <si>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</si>
  <si>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</si>
  <si>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</si>
  <si>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</si>
  <si>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</si>
  <si>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</si>
  <si>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</si>
  <si>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</si>
  <si>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</si>
  <si>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</si>
  <si>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</si>
  <si>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</si>
  <si>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</si>
  <si>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</si>
  <si>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</si>
  <si>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</si>
  <si>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</si>
  <si>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</si>
  <si>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</si>
  <si>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</si>
  <si>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</si>
  <si>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</si>
  <si>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</si>
  <si>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</si>
  <si>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</si>
  <si>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</si>
  <si>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</si>
  <si>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</si>
  <si>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</si>
  <si>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</si>
  <si>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</si>
  <si>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</si>
  <si>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</si>
  <si>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</si>
  <si>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</si>
  <si>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</si>
  <si>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</si>
  <si>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</si>
  <si>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</si>
  <si>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</si>
  <si>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</si>
  <si>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</si>
  <si>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</si>
  <si>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</si>
  <si>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</si>
  <si>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</si>
  <si>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</si>
  <si>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</si>
  <si>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</si>
  <si>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</si>
  <si>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</si>
  <si>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</si>
  <si>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</si>
  <si>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</si>
  <si>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</si>
  <si>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</si>
  <si>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</si>
  <si>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</si>
  <si>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</si>
  <si>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</si>
  <si>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</si>
  <si>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</si>
  <si>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</si>
  <si>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</si>
  <si>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</si>
  <si>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</si>
  <si>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</si>
  <si>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</si>
  <si>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</si>
  <si>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</si>
  <si>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</si>
  <si>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</si>
  <si>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</si>
  <si>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</si>
  <si>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</si>
  <si>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</si>
  <si>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</si>
  <si>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</si>
  <si>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</si>
  <si>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</si>
  <si>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</si>
  <si>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</si>
  <si>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</si>
  <si>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</si>
  <si>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</si>
  <si>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</si>
  <si>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</si>
  <si>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</si>
  <si>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</si>
  <si>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</si>
  <si>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</si>
  <si>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</si>
  <si>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</si>
  <si>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</si>
  <si>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</si>
  <si>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</si>
  <si>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</si>
  <si>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</si>
  <si>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</si>
  <si>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</si>
  <si>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</si>
  <si>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</si>
  <si>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</si>
  <si>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</si>
  <si>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</si>
  <si>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</si>
  <si>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</si>
  <si>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</si>
  <si>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</si>
  <si>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</si>
  <si>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</si>
  <si>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</si>
  <si>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</si>
  <si>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</si>
  <si>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</si>
  <si>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</si>
  <si>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</si>
  <si>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</si>
  <si>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</si>
  <si>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</si>
  <si>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</si>
  <si>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</si>
  <si>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</si>
  <si>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</si>
  <si>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</si>
  <si>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</si>
  <si>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</si>
  <si>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</si>
  <si>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</si>
  <si>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</si>
  <si>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</si>
  <si>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</si>
  <si>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</si>
  <si>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</si>
  <si>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</si>
  <si>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</si>
  <si>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</si>
  <si>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</si>
  <si>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</si>
  <si>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</si>
  <si>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</si>
  <si>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</si>
  <si>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</si>
  <si>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</si>
  <si>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</si>
  <si>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</si>
  <si>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</si>
  <si>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</si>
  <si>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</si>
  <si>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</si>
  <si>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</si>
  <si>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</si>
  <si>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</si>
  <si>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</si>
  <si>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</si>
  <si>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</si>
  <si>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</si>
  <si>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</si>
  <si>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</si>
  <si>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</si>
  <si>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</si>
  <si>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</si>
  <si>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</si>
  <si>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</si>
  <si>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</si>
  <si>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</si>
  <si>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</si>
  <si>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</si>
  <si>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</si>
  <si>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</si>
  <si>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</si>
  <si>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</si>
  <si>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</si>
  <si>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</si>
  <si>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</si>
  <si>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</si>
  <si>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</si>
  <si>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</si>
  <si>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</si>
  <si>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</si>
  <si>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</si>
  <si>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</si>
  <si>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</si>
  <si>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</si>
  <si>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</si>
  <si>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</si>
  <si>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</si>
  <si>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</si>
  <si>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</si>
  <si>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</si>
  <si>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</si>
  <si>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</si>
  <si>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</si>
  <si>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</si>
  <si>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</si>
  <si>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</si>
  <si>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</si>
  <si>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</si>
  <si>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</si>
  <si>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</si>
  <si>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</si>
  <si>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</si>
  <si>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</si>
  <si>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</si>
  <si>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</si>
  <si>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</si>
  <si>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</si>
  <si>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</si>
  <si>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</si>
  <si>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</si>
  <si>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</si>
  <si>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</si>
  <si>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</si>
  <si>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</si>
  <si>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</si>
  <si>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</si>
  <si>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</si>
  <si>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</si>
  <si>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</si>
  <si>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</si>
  <si>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</si>
  <si>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</si>
  <si>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</si>
  <si>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</si>
  <si>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</si>
  <si>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</si>
  <si>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</si>
  <si>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</si>
  <si>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</si>
  <si>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</si>
  <si>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</si>
  <si>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</si>
  <si>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</si>
  <si>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</si>
  <si>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</si>
  <si>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</si>
  <si>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</si>
  <si>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</si>
  <si>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</si>
  <si>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</si>
  <si>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</si>
  <si>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</si>
  <si>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</si>
  <si>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</si>
  <si>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</si>
  <si>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</si>
  <si>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</si>
  <si>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</si>
  <si>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</si>
  <si>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</si>
  <si>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</si>
  <si>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</si>
  <si>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</si>
  <si>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</si>
  <si>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</si>
  <si>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</si>
  <si>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</si>
  <si>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</si>
  <si>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</si>
  <si>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</si>
  <si>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</si>
  <si>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</si>
  <si>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</si>
  <si>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</si>
  <si>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</si>
  <si>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</si>
  <si>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</si>
  <si>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</si>
  <si>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</si>
  <si>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</si>
  <si>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</si>
  <si>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</si>
  <si>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</si>
  <si>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</si>
  <si>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</si>
  <si>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</si>
  <si>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</si>
  <si>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</si>
  <si>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</si>
  <si>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</si>
  <si>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</si>
  <si>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</si>
  <si>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</si>
  <si>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</si>
  <si>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</si>
  <si>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</si>
  <si>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</si>
  <si>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</si>
  <si>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</si>
  <si>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</si>
  <si>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</si>
  <si>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</si>
  <si>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</si>
  <si>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</si>
  <si>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</si>
  <si>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</si>
  <si>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</si>
  <si>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</si>
  <si>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</si>
  <si>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</si>
  <si>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</si>
  <si>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</si>
  <si>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</si>
  <si>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</si>
  <si>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</si>
  <si>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</si>
  <si>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</si>
  <si>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</si>
  <si>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</si>
  <si>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</si>
  <si>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</si>
  <si>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</si>
  <si>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</si>
  <si>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</si>
  <si>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</si>
  <si>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</si>
  <si>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</si>
  <si>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</si>
  <si>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</si>
  <si>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</si>
  <si>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</si>
  <si>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</si>
  <si>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</si>
  <si>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</si>
  <si>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</si>
  <si>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</si>
  <si>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</si>
  <si>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</si>
  <si>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</si>
  <si>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</si>
  <si>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</si>
  <si>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</si>
  <si>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</si>
  <si>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</si>
  <si>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</si>
  <si>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</si>
  <si>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</si>
  <si>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</si>
  <si>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</si>
  <si>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</si>
  <si>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</si>
  <si>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</si>
  <si>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</si>
  <si>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</si>
  <si>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</si>
  <si>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</si>
  <si>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</si>
  <si>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</si>
  <si>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</si>
  <si>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</si>
  <si>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</si>
  <si>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</si>
  <si>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</si>
  <si>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</si>
  <si>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</si>
  <si>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</si>
  <si>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</si>
  <si>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</si>
  <si>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</si>
  <si>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</si>
  <si>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</si>
  <si>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</si>
  <si>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</si>
  <si>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</si>
  <si>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</si>
  <si>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</si>
  <si>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</si>
  <si>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</si>
  <si>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</si>
  <si>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</si>
  <si>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</si>
  <si>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</si>
  <si>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</si>
  <si>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</si>
  <si>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</si>
  <si>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</si>
  <si>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</si>
  <si>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</si>
  <si>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</si>
  <si>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</si>
  <si>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</si>
  <si>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</si>
  <si>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</si>
  <si>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</si>
  <si>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</si>
  <si>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</si>
  <si>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</si>
  <si>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</si>
  <si>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</si>
  <si>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</si>
  <si>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</si>
  <si>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</si>
  <si>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</si>
  <si>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</si>
  <si>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</si>
  <si>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</si>
  <si>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</si>
  <si>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</si>
  <si>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</si>
  <si>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</si>
  <si>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</si>
  <si>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</si>
  <si>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</si>
  <si>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</si>
  <si>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</si>
  <si>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</si>
  <si>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</si>
  <si>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</si>
  <si>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</si>
  <si>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</si>
  <si>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</si>
  <si>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</si>
  <si>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</si>
  <si>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</si>
  <si>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</si>
  <si>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</si>
  <si>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</si>
  <si>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</si>
  <si>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</si>
  <si>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</si>
  <si>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</si>
  <si>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</si>
  <si>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</si>
  <si>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</si>
  <si>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</si>
  <si>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</si>
  <si>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</si>
  <si>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</si>
  <si>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</si>
  <si>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</si>
  <si>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</si>
  <si>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</si>
  <si>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</si>
  <si>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</si>
  <si>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</si>
  <si>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</si>
  <si>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</si>
  <si>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</si>
  <si>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</si>
  <si>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</si>
  <si>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</si>
  <si>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</si>
  <si>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</si>
  <si>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</si>
  <si>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</si>
  <si>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</si>
  <si>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</si>
  <si>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</si>
  <si>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</si>
  <si>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</si>
  <si>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</si>
  <si>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</si>
  <si>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</si>
  <si>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</si>
  <si>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</si>
  <si>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</si>
  <si>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</si>
  <si>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</si>
  <si>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</si>
  <si>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</si>
  <si>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</si>
  <si>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</si>
  <si>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</si>
  <si>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</si>
  <si>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</si>
  <si>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</si>
  <si>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</si>
  <si>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</si>
  <si>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</si>
  <si>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</si>
  <si>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</si>
  <si>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</si>
  <si>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</si>
  <si>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</si>
  <si>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</si>
  <si>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</si>
  <si>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</si>
  <si>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</si>
  <si>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</si>
  <si>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</si>
  <si>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</si>
  <si>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</si>
  <si>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</si>
  <si>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</si>
  <si>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</si>
  <si>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</si>
  <si>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</si>
  <si>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</si>
  <si>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</si>
  <si>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</si>
  <si>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</si>
  <si>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</si>
  <si>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</si>
  <si>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</si>
  <si>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</si>
  <si>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</si>
  <si>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</si>
  <si>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</si>
  <si>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</si>
  <si>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</si>
  <si>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</si>
  <si>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</si>
  <si>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</si>
  <si>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</si>
  <si>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</si>
  <si>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</si>
  <si>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</si>
  <si>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</si>
  <si>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</si>
  <si>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</si>
  <si>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</si>
  <si>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</si>
  <si>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</si>
  <si>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</si>
  <si>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</si>
  <si>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</si>
  <si>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</si>
  <si>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</si>
  <si>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</si>
  <si>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</si>
  <si>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</si>
  <si>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</si>
  <si>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</si>
  <si>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</si>
  <si>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</si>
  <si>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</si>
  <si>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</si>
  <si>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</si>
  <si>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</si>
  <si>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</si>
  <si>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</si>
  <si>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</si>
  <si>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</si>
  <si>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</si>
  <si>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</si>
  <si>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</si>
  <si>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</si>
  <si>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</si>
  <si>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</si>
  <si>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</si>
  <si>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</si>
  <si>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</si>
  <si>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</si>
  <si>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</si>
  <si>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</si>
  <si>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</si>
  <si>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</si>
  <si>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</si>
  <si>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</si>
  <si>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</si>
  <si>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</si>
  <si>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</si>
  <si>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</si>
  <si>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</si>
  <si>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</si>
  <si>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</si>
  <si>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</si>
  <si>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</si>
  <si>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</si>
  <si>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</si>
  <si>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</si>
  <si>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</si>
  <si>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</si>
  <si>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</si>
  <si>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</si>
  <si>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</si>
  <si>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</si>
  <si>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</si>
  <si>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</si>
  <si>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</si>
  <si>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</si>
  <si>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</si>
  <si>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</si>
  <si>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</si>
  <si>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</si>
  <si>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</si>
  <si>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</si>
  <si>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</si>
  <si>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</si>
  <si>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</si>
  <si>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</si>
  <si>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</si>
  <si>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</si>
  <si>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</si>
  <si>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</si>
  <si>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</si>
  <si>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</si>
  <si>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</si>
  <si>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</si>
  <si>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</si>
  <si>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</si>
  <si>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</si>
  <si>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</si>
  <si>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</si>
  <si>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</si>
  <si>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</si>
  <si>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</si>
  <si>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</si>
  <si>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</si>
  <si>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</si>
  <si>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</si>
  <si>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</si>
  <si>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</si>
  <si>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</si>
  <si>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</si>
  <si>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</si>
  <si>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</si>
  <si>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</si>
  <si>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</si>
  <si>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</si>
  <si>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</si>
  <si>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</si>
  <si>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</si>
  <si>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</si>
  <si>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</si>
  <si>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</si>
  <si>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</si>
  <si>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</si>
  <si>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</si>
  <si>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</si>
  <si>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</si>
  <si>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</si>
  <si>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</si>
  <si>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</si>
  <si>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</si>
  <si>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</si>
  <si>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</si>
  <si>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</si>
  <si>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</si>
  <si>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</si>
  <si>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</si>
  <si>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</si>
  <si>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</si>
  <si>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</si>
  <si>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</si>
  <si>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</si>
  <si>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</si>
  <si>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</si>
  <si>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</si>
  <si>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</si>
  <si>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</si>
  <si>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</si>
  <si>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</si>
  <si>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</si>
  <si>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</si>
  <si>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</si>
  <si>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</si>
  <si>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</si>
  <si>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</si>
  <si>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</si>
  <si>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</si>
  <si>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</si>
  <si>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</si>
  <si>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</si>
  <si>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</si>
  <si>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</si>
  <si>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</si>
  <si>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</si>
  <si>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</si>
  <si>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</si>
  <si>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</si>
  <si>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</si>
  <si>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</si>
  <si>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</si>
  <si>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</si>
  <si>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</si>
  <si>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</si>
  <si>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</si>
  <si>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</si>
  <si>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</si>
  <si>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</si>
  <si>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</si>
  <si>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</si>
  <si>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</si>
  <si>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</si>
  <si>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</si>
  <si>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</si>
  <si>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</si>
  <si>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</si>
  <si>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</si>
  <si>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</si>
  <si>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</si>
  <si>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</si>
  <si>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</si>
  <si>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</si>
  <si>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</si>
  <si>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</si>
  <si>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</si>
  <si>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</si>
  <si>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</si>
  <si>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</si>
  <si>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</si>
  <si>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</si>
  <si>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</si>
  <si>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</si>
  <si>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</si>
  <si>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</si>
  <si>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</si>
  <si>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</si>
  <si>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</si>
  <si>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</si>
  <si>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</si>
  <si>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</si>
  <si>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</si>
  <si>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</si>
  <si>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</si>
  <si>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</si>
  <si>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</si>
  <si>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</si>
  <si>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</si>
  <si>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</si>
  <si>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</si>
  <si>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</si>
  <si>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</si>
  <si>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</si>
  <si>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</si>
  <si>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</si>
  <si>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</si>
  <si>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</si>
  <si>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</si>
  <si>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</si>
  <si>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</si>
  <si>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</si>
  <si>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</si>
  <si>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</si>
  <si>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</si>
  <si>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</si>
  <si>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</si>
  <si>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</si>
  <si>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</si>
  <si>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</si>
  <si>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</si>
  <si>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</si>
  <si>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</si>
  <si>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</si>
  <si>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</si>
  <si>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</si>
  <si>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</si>
  <si>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</si>
  <si>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</si>
  <si>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</si>
  <si>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</si>
  <si>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</si>
  <si>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</si>
  <si>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</si>
  <si>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</si>
  <si>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</si>
  <si>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</si>
  <si>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</si>
  <si>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</si>
  <si>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</si>
  <si>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</si>
  <si>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</si>
  <si>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</si>
  <si>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</si>
  <si>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</si>
  <si>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</si>
  <si>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</si>
  <si>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</si>
  <si>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</si>
  <si>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</si>
  <si>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</si>
  <si>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</si>
  <si>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</si>
  <si>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</si>
  <si>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</si>
  <si>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</si>
  <si>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</si>
  <si>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</si>
  <si>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</si>
  <si>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</si>
  <si>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</si>
  <si>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</si>
  <si>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</si>
  <si>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</si>
  <si>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</si>
  <si>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</si>
  <si>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</si>
  <si>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</si>
  <si>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</si>
  <si>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</si>
  <si>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</si>
  <si>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</si>
  <si>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</si>
  <si>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</si>
  <si>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</si>
  <si>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</si>
  <si>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</si>
  <si>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</si>
  <si>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</si>
  <si>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</si>
  <si>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</si>
  <si>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</si>
  <si>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</si>
  <si>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</si>
  <si>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</si>
  <si>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</si>
  <si>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</si>
  <si>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</si>
  <si>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</si>
  <si>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</si>
  <si>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</si>
  <si>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</si>
  <si>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</si>
  <si>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</si>
  <si>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</si>
  <si>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</si>
  <si>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</si>
  <si>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</si>
  <si>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</si>
  <si>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</si>
  <si>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</si>
  <si>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</si>
  <si>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</si>
  <si>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</si>
  <si>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</si>
  <si>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</si>
  <si>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</si>
  <si>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</si>
  <si>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</si>
  <si>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</si>
  <si>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</si>
  <si>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</si>
  <si>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</si>
  <si>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</si>
  <si>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</si>
  <si>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</si>
  <si>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</si>
  <si>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</si>
  <si>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</si>
  <si>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</si>
  <si>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</si>
  <si>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</si>
  <si>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</si>
  <si>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</si>
  <si>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</si>
  <si>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</si>
  <si>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</si>
  <si>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</si>
  <si>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</si>
  <si>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</si>
  <si>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</si>
  <si>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</si>
  <si>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</si>
  <si>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</si>
  <si>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</si>
  <si>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</si>
  <si>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</si>
  <si>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</si>
  <si>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</si>
  <si>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</si>
  <si>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</si>
  <si>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</si>
  <si>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</si>
  <si>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</si>
  <si>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</si>
  <si>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</si>
  <si>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</si>
  <si>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</si>
  <si>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</si>
  <si>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</si>
  <si>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</si>
  <si>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</si>
  <si>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</si>
  <si>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</si>
  <si>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</si>
  <si>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</si>
  <si>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</si>
  <si>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</si>
  <si>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</si>
  <si>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</si>
  <si>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</si>
  <si>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</si>
  <si>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</si>
  <si>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</si>
  <si>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</si>
  <si>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</si>
  <si>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</si>
  <si>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</si>
  <si>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</si>
  <si>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</si>
  <si>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</si>
  <si>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</si>
  <si>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</si>
  <si>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</si>
  <si>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</si>
  <si>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</si>
  <si>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</si>
  <si>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</si>
  <si>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</si>
  <si>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</si>
  <si>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</si>
  <si>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</si>
  <si>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</si>
  <si>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</si>
  <si>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</si>
  <si>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</si>
  <si>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</si>
  <si>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</si>
  <si>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</si>
  <si>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</si>
  <si>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</si>
  <si>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</si>
  <si>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</si>
  <si>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</si>
  <si>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</si>
  <si>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</si>
  <si>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</si>
  <si>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</si>
  <si>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</si>
  <si>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</si>
  <si>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</si>
  <si>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</si>
  <si>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</si>
  <si>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</si>
  <si>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</si>
  <si>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</si>
  <si>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</si>
  <si>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</si>
  <si>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</si>
  <si>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</si>
  <si>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</si>
  <si>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</si>
  <si>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</si>
  <si>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</si>
  <si>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</si>
  <si>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</si>
  <si>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</si>
  <si>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</si>
  <si>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</si>
  <si>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</si>
  <si>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</si>
  <si>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</si>
  <si>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</si>
  <si>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</si>
  <si>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</si>
  <si>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</si>
  <si>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</si>
  <si>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</si>
  <si>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</si>
  <si>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</si>
  <si>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</si>
  <si>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</si>
  <si>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</si>
  <si>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</si>
  <si>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</si>
  <si>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</si>
  <si>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</si>
  <si>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</si>
  <si>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</si>
  <si>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</si>
  <si>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</si>
  <si>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</si>
  <si>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</si>
  <si>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</si>
  <si>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</si>
  <si>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</si>
  <si>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</si>
  <si>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</si>
  <si>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</si>
  <si>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</si>
  <si>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</si>
  <si>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</si>
  <si>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</si>
  <si>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</si>
  <si>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</si>
  <si>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</si>
  <si>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</si>
  <si>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</si>
  <si>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</si>
  <si>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</si>
  <si>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</si>
  <si>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</si>
  <si>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</si>
  <si>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</si>
  <si>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</si>
  <si>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</si>
  <si>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</si>
  <si>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</si>
  <si>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</si>
  <si>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</si>
  <si>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</si>
  <si>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</si>
  <si>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</si>
  <si>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</si>
  <si>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</si>
  <si>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</si>
  <si>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</si>
  <si>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</si>
  <si>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</si>
  <si>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</si>
  <si>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</si>
  <si>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</si>
  <si>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</si>
  <si>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</si>
  <si>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</si>
  <si>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</si>
  <si>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</si>
  <si>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</si>
  <si>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</si>
  <si>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</si>
  <si>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</si>
  <si>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</si>
  <si>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</si>
  <si>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</si>
  <si>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</si>
  <si>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</si>
  <si>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</si>
  <si>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</si>
  <si>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</si>
  <si>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</si>
  <si>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</si>
  <si>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</si>
  <si>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</si>
  <si>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</si>
  <si>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</si>
  <si>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</si>
  <si>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</si>
  <si>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</si>
  <si>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</si>
  <si>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</si>
  <si>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</si>
  <si>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</si>
  <si>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</si>
  <si>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</si>
  <si>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</si>
  <si>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</si>
  <si>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</si>
  <si>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</si>
  <si>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</si>
  <si>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</si>
  <si>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</si>
  <si>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</si>
  <si>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</si>
  <si>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</si>
  <si>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</si>
  <si>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</si>
  <si>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</si>
  <si>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</si>
  <si>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</si>
  <si>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</si>
  <si>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</si>
  <si>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</si>
  <si>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</si>
  <si>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</si>
  <si>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</si>
  <si>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</si>
  <si>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</si>
  <si>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</si>
  <si>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</si>
  <si>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</si>
  <si>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</si>
  <si>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</si>
  <si>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</si>
  <si>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</si>
  <si>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</si>
  <si>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</si>
  <si>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</si>
  <si>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</si>
  <si>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</si>
  <si>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</si>
  <si>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</si>
  <si>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</si>
  <si>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</si>
  <si>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</si>
  <si>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</si>
  <si>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</si>
  <si>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</si>
  <si>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</si>
  <si>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</si>
  <si>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</si>
  <si>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</si>
  <si>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</si>
  <si>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</si>
  <si>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</si>
  <si>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</si>
  <si>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</si>
  <si>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</si>
  <si>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</si>
  <si>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</si>
  <si>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</si>
  <si>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</si>
  <si>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</si>
  <si>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</si>
  <si>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</si>
  <si>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</si>
  <si>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</si>
  <si>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</si>
  <si>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</si>
  <si>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</si>
  <si>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</si>
  <si>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</si>
  <si>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</si>
  <si>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</si>
  <si>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</si>
  <si>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</si>
  <si>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</si>
  <si>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</si>
  <si>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</si>
  <si>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</si>
  <si>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</si>
  <si>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</si>
  <si>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</si>
  <si>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</si>
  <si>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</si>
  <si>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</si>
  <si>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</si>
  <si>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</si>
  <si>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</si>
  <si>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</si>
  <si>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</si>
  <si>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</si>
  <si>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</si>
  <si>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</si>
  <si>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</si>
  <si>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</si>
  <si>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</si>
  <si>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</si>
  <si>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</si>
  <si>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</si>
  <si>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</si>
  <si>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</si>
  <si>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</si>
  <si>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</si>
  <si>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</si>
  <si>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</si>
  <si>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</si>
  <si>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</si>
  <si>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</si>
  <si>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</si>
  <si>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</si>
  <si>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</si>
  <si>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</si>
  <si>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</si>
  <si>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</si>
  <si>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</si>
  <si>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</si>
  <si>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</si>
  <si>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</si>
  <si>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</si>
  <si>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</si>
  <si>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</si>
  <si>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</si>
  <si>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</si>
  <si>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</si>
  <si>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</si>
  <si>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</si>
  <si>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</si>
  <si>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</si>
  <si>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</si>
  <si>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</si>
  <si>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</si>
  <si>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</si>
  <si>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</si>
  <si>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</si>
  <si>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</si>
  <si>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</si>
  <si>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</si>
  <si>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</si>
  <si>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</si>
  <si>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</si>
  <si>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</si>
  <si>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</si>
  <si>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</si>
  <si>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</si>
  <si>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</si>
  <si>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</si>
  <si>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</si>
  <si>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</si>
  <si>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</si>
  <si>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</si>
  <si>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</si>
  <si>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</si>
  <si>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</si>
  <si>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</si>
  <si>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</si>
  <si>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</si>
  <si>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</si>
  <si>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</si>
  <si>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</si>
  <si>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</si>
  <si>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</si>
  <si>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</si>
  <si>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</si>
  <si>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</si>
  <si>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</si>
  <si>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</si>
  <si>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</si>
  <si>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</si>
  <si>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</si>
  <si>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</si>
  <si>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</si>
  <si>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</si>
  <si>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</si>
  <si>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</si>
  <si>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</si>
  <si>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</si>
  <si>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</si>
  <si>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</si>
  <si>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</si>
  <si>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</si>
  <si>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</si>
  <si>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</si>
  <si>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</si>
  <si>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</si>
  <si>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</si>
  <si>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</si>
  <si>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</si>
  <si>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</si>
  <si>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</si>
  <si>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</si>
  <si>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</si>
  <si>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</si>
  <si>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</si>
  <si>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</si>
  <si>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</si>
  <si>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</si>
  <si>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</si>
  <si>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</si>
  <si>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</si>
  <si>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</si>
  <si>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</si>
  <si>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</si>
  <si>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</si>
  <si>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</si>
  <si>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</si>
  <si>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</si>
  <si>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</si>
  <si>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</si>
  <si>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</si>
  <si>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</si>
  <si>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</si>
  <si>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</si>
  <si>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</si>
  <si>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</si>
  <si>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</si>
  <si>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</si>
  <si>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</si>
  <si>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</si>
  <si>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</si>
  <si>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</si>
  <si>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</si>
  <si>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</si>
  <si>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</si>
  <si>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</si>
  <si>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</si>
  <si>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</si>
  <si>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</si>
  <si>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</si>
  <si>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</si>
  <si>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</si>
  <si>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</si>
  <si>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</si>
  <si>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</si>
  <si>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</si>
  <si>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</si>
  <si>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</si>
  <si>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</si>
  <si>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</si>
  <si>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</si>
  <si>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</si>
  <si>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</si>
  <si>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</si>
  <si>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</si>
  <si>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</si>
  <si>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</si>
  <si>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</si>
  <si>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</si>
  <si>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</si>
  <si>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</si>
  <si>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</si>
  <si>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</si>
  <si>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</si>
  <si>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</si>
  <si>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</si>
  <si>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</si>
  <si>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</si>
  <si>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</si>
  <si>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</si>
  <si>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</si>
  <si>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</si>
  <si>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</si>
  <si>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</si>
  <si>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</si>
  <si>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</si>
  <si>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</si>
  <si>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</si>
  <si>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</si>
  <si>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</si>
  <si>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</si>
  <si>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</si>
  <si>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</si>
  <si>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</si>
  <si>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</si>
  <si>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</si>
  <si>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</si>
  <si>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</si>
  <si>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</si>
  <si>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</si>
  <si>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</si>
  <si>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</si>
  <si>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</si>
  <si>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</si>
  <si>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</si>
  <si>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</si>
  <si>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</si>
  <si>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</si>
  <si>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</si>
  <si>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</si>
  <si>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</si>
  <si>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</si>
  <si>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</si>
  <si>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</si>
  <si>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</si>
  <si>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</si>
  <si>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</si>
  <si>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</si>
  <si>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</si>
  <si>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</si>
  <si>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</si>
  <si>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</si>
  <si>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</si>
  <si>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</si>
  <si>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</si>
  <si>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</si>
  <si>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</si>
  <si>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</si>
  <si>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</si>
  <si>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</si>
  <si>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</si>
  <si>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</si>
  <si>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</si>
  <si>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</si>
  <si>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</si>
  <si>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</si>
  <si>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</si>
  <si>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</si>
  <si>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</si>
  <si>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</si>
  <si>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</si>
  <si>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</si>
  <si>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</si>
  <si>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</si>
  <si>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</si>
  <si>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</si>
  <si>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</si>
  <si>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</si>
  <si>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</si>
  <si>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</si>
  <si>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</si>
  <si>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</si>
  <si>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</si>
  <si>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</si>
  <si>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</si>
  <si>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</si>
  <si>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</si>
  <si>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</si>
  <si>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</si>
  <si>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</si>
  <si>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</si>
  <si>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</si>
  <si>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</si>
  <si>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</si>
  <si>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</si>
  <si>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</si>
  <si>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</si>
  <si>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</si>
  <si>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</si>
  <si>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</si>
  <si>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</si>
  <si>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</si>
  <si>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</si>
  <si>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</si>
  <si>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</si>
  <si>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</si>
  <si>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</si>
  <si>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</si>
  <si>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</si>
  <si>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</si>
  <si>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</si>
  <si>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</si>
  <si>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</si>
  <si>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</si>
  <si>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</si>
  <si>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</si>
  <si>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</si>
  <si>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</si>
  <si>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</si>
  <si>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</si>
  <si>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</si>
  <si>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</si>
  <si>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</si>
  <si>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</si>
  <si>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</si>
  <si>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</si>
  <si>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</si>
  <si>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</si>
  <si>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</si>
  <si>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</si>
  <si>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</si>
  <si>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</si>
  <si>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</si>
  <si>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</si>
  <si>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</si>
  <si>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</si>
  <si>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</si>
  <si>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</si>
  <si>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</si>
  <si>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</si>
  <si>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</si>
  <si>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</si>
  <si>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</si>
  <si>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</si>
  <si>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</si>
  <si>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</si>
  <si>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</si>
  <si>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</si>
  <si>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</si>
  <si>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</si>
  <si>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</si>
  <si>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</si>
  <si>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</si>
  <si>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</si>
  <si>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</si>
  <si>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</si>
  <si>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</si>
  <si>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</si>
  <si>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</si>
  <si>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</si>
  <si>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</si>
  <si>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</si>
  <si>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</si>
  <si>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</si>
  <si>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</si>
  <si>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</si>
  <si>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</si>
  <si>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</si>
  <si>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</si>
  <si>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</si>
  <si>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</si>
  <si>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</si>
  <si>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</si>
  <si>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</si>
  <si>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</si>
  <si>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</si>
  <si>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</si>
  <si>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</si>
  <si>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</si>
  <si>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</si>
  <si>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</si>
  <si>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</si>
  <si>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</si>
  <si>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</si>
  <si>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</si>
  <si>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</si>
  <si>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</si>
  <si>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</si>
  <si>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</si>
  <si>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</si>
  <si>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</si>
  <si>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</si>
  <si>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</si>
  <si>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</si>
  <si>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</si>
  <si>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</si>
  <si>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</si>
  <si>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</si>
  <si>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</si>
  <si>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</si>
  <si>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</si>
  <si>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</si>
  <si>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</si>
  <si>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</si>
  <si>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</si>
  <si>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</si>
  <si>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</si>
  <si>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</si>
  <si>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</si>
  <si>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</si>
  <si>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</si>
  <si>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</si>
  <si>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</si>
  <si>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</si>
  <si>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</si>
  <si>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</si>
  <si>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</si>
  <si>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</si>
  <si>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</si>
  <si>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</si>
  <si>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</si>
  <si>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</si>
  <si>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</si>
  <si>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</si>
  <si>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</si>
  <si>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</si>
  <si>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</si>
  <si>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</si>
  <si>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</si>
  <si>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</si>
  <si>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</si>
  <si>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</si>
  <si>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</si>
  <si>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</si>
  <si>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</si>
  <si>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</si>
  <si>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</si>
  <si>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</si>
  <si>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</si>
  <si>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</si>
  <si>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</si>
  <si>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</si>
  <si>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</si>
  <si>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</si>
  <si>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</si>
  <si>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</si>
  <si>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</si>
  <si>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</si>
  <si>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</si>
  <si>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</si>
  <si>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</si>
  <si>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</si>
  <si>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</si>
  <si>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</si>
  <si>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</si>
  <si>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</si>
  <si>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</si>
  <si>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</si>
  <si>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</si>
  <si>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</si>
  <si>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</si>
  <si>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</si>
  <si>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</si>
  <si>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</si>
  <si>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</si>
  <si>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</si>
  <si>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</si>
  <si>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</si>
  <si>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</si>
  <si>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</si>
  <si>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</si>
  <si>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</si>
  <si>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</si>
  <si>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</si>
  <si>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</si>
  <si>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</si>
  <si>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</si>
  <si>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</si>
  <si>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</si>
  <si>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</si>
  <si>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</si>
  <si>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</si>
  <si>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</si>
  <si>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</si>
  <si>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</si>
  <si>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</si>
  <si>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</si>
  <si>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</si>
  <si>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</si>
  <si>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</si>
  <si>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</si>
  <si>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</si>
  <si>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</si>
  <si>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</si>
  <si>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</si>
  <si>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</si>
  <si>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</si>
  <si>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</si>
  <si>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</si>
  <si>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</si>
  <si>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</si>
  <si>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</si>
  <si>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</si>
  <si>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</si>
  <si>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</si>
  <si>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</si>
  <si>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</si>
  <si>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</si>
  <si>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</si>
  <si>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</si>
  <si>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</si>
  <si>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</si>
  <si>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</si>
  <si>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</si>
  <si>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</si>
  <si>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</si>
  <si>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</si>
  <si>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</si>
  <si>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</si>
  <si>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</si>
  <si>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</si>
  <si>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</si>
  <si>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</si>
  <si>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</si>
  <si>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</si>
  <si>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</si>
  <si>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</si>
  <si>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</si>
  <si>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</si>
  <si>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</si>
  <si>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</si>
  <si>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</si>
  <si>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</si>
  <si>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</si>
  <si>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</si>
  <si>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</si>
  <si>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</si>
  <si>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</si>
  <si>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</si>
  <si>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</si>
  <si>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</si>
  <si>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</si>
  <si>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</si>
  <si>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</si>
  <si>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</si>
  <si>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</si>
  <si>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</si>
  <si>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</si>
  <si>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</si>
  <si>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</si>
  <si>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</si>
  <si>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</si>
  <si>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</si>
  <si>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</si>
  <si>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</si>
  <si>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</si>
  <si>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</si>
  <si>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</si>
  <si>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</si>
  <si>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</si>
  <si>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</si>
  <si>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</si>
  <si>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</si>
  <si>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</si>
  <si>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</si>
  <si>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</si>
  <si>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</si>
  <si>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</si>
  <si>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</si>
  <si>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</si>
  <si>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</si>
  <si>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</si>
  <si>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</si>
  <si>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</si>
  <si>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</si>
  <si>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</si>
  <si>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</si>
  <si>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</si>
  <si>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</si>
  <si>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</si>
  <si>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</si>
  <si>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</si>
  <si>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</si>
  <si>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</si>
  <si>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</si>
  <si>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</si>
  <si>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</si>
  <si>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</si>
  <si>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</si>
  <si>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</si>
  <si>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</si>
  <si>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</si>
  <si>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</si>
  <si>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</si>
  <si>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</si>
  <si>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</si>
  <si>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</si>
  <si>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</si>
  <si>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</si>
  <si>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</si>
  <si>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</si>
  <si>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</si>
  <si>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</si>
  <si>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</si>
  <si>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</si>
  <si>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</si>
  <si>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</si>
  <si>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</si>
  <si>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</si>
  <si>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</si>
  <si>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</si>
  <si>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</si>
  <si>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</si>
  <si>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</si>
  <si>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</si>
  <si>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</si>
  <si>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</si>
  <si>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</si>
  <si>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</si>
  <si>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</si>
  <si>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</si>
  <si>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</si>
  <si>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</si>
  <si>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</si>
  <si>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</si>
  <si>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</si>
  <si>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</si>
  <si>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</si>
  <si>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</si>
  <si>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</si>
  <si>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</si>
  <si>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</si>
  <si>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</si>
  <si>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</si>
  <si>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</si>
  <si>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</si>
  <si>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</si>
  <si>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</si>
  <si>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</si>
  <si>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</si>
  <si>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</si>
  <si>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</si>
  <si>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</si>
  <si>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</si>
  <si>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</si>
  <si>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</si>
  <si>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</si>
  <si>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</si>
  <si>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</si>
  <si>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</si>
  <si>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</si>
  <si>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</si>
  <si>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</si>
  <si>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</si>
  <si>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</si>
  <si>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</si>
  <si>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</si>
  <si>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</si>
  <si>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</si>
  <si>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</si>
  <si>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</si>
  <si>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</si>
  <si>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</si>
  <si>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</si>
  <si>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</si>
  <si>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</si>
  <si>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</si>
  <si>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</si>
  <si>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</si>
  <si>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</si>
  <si>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</si>
  <si>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</si>
  <si>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</si>
  <si>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</si>
  <si>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</si>
  <si>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</si>
  <si>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</si>
  <si>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</si>
  <si>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</si>
  <si>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</si>
  <si>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</si>
  <si>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</si>
  <si>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</si>
  <si>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</si>
  <si>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</si>
  <si>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</si>
  <si>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</si>
  <si>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</si>
  <si>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</si>
  <si>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</si>
  <si>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</si>
  <si>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</si>
  <si>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</si>
  <si>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</si>
  <si>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</si>
  <si>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</si>
  <si>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</si>
  <si>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</si>
  <si>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</si>
  <si>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</si>
  <si>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</si>
  <si>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</si>
  <si>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</si>
  <si>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</si>
  <si>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</si>
  <si>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</si>
  <si>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</si>
  <si>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</si>
  <si>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</si>
  <si>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</si>
  <si>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</si>
  <si>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</si>
  <si>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</si>
  <si>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</si>
  <si>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</si>
  <si>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</si>
  <si>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</si>
  <si>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</si>
  <si>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</si>
  <si>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</si>
  <si>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</si>
  <si>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</si>
  <si>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</si>
  <si>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</si>
  <si>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</si>
  <si>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</si>
  <si>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</si>
  <si>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</si>
  <si>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</si>
  <si>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</si>
  <si>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</si>
  <si>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</si>
  <si>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</si>
  <si>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</si>
  <si>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</si>
  <si>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</si>
  <si>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</si>
  <si>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</si>
  <si>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</si>
  <si>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</si>
  <si>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</si>
  <si>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</si>
  <si>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</si>
  <si>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</si>
  <si>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</si>
  <si>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</si>
  <si>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</si>
  <si>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</si>
  <si>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</si>
  <si>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</si>
  <si>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</si>
  <si>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</si>
  <si>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</si>
  <si>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</si>
  <si>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</si>
  <si>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</si>
  <si>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</si>
  <si>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</si>
  <si>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</si>
  <si>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</si>
  <si>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</si>
  <si>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</si>
  <si>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</si>
  <si>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</si>
  <si>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</si>
  <si>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</si>
  <si>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</si>
  <si>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</si>
  <si>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</si>
  <si>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</si>
  <si>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</si>
  <si>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</si>
  <si>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</si>
  <si>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</si>
  <si>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</si>
  <si>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</si>
  <si>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</si>
  <si>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</si>
  <si>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</si>
  <si>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</si>
  <si>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</si>
  <si>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</si>
  <si>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</si>
  <si>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</si>
  <si>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</si>
  <si>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</si>
  <si>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</si>
  <si>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</si>
  <si>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</si>
  <si>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</si>
  <si>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</si>
  <si>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</si>
  <si>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</si>
  <si>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</si>
  <si>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</si>
  <si>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</si>
  <si>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</si>
  <si>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</si>
  <si>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</si>
  <si>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</si>
  <si>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</si>
  <si>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</si>
  <si>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</si>
  <si>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</si>
  <si>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</si>
  <si>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</si>
  <si>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</si>
  <si>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</si>
  <si>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</si>
  <si>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</si>
  <si>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</si>
  <si>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</si>
  <si>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</si>
  <si>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</si>
  <si>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</si>
  <si>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</si>
  <si>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</si>
  <si>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</si>
  <si>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</si>
  <si>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</si>
  <si>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</si>
  <si>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</si>
  <si>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</si>
  <si>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</si>
  <si>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</si>
  <si>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</si>
  <si>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</si>
  <si>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</si>
  <si>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</si>
  <si>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</si>
  <si>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</si>
  <si>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</si>
  <si>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</si>
  <si>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</si>
  <si>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</si>
  <si>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</si>
  <si>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</si>
  <si>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</si>
  <si>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</si>
  <si>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</si>
  <si>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</si>
  <si>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</si>
  <si>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</si>
  <si>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</si>
  <si>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</si>
  <si>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</si>
  <si>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</si>
  <si>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</si>
  <si>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</si>
  <si>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</si>
  <si>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</si>
  <si>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</si>
  <si>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</si>
  <si>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</si>
  <si>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</si>
  <si>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</si>
  <si>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</si>
  <si>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</si>
  <si>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</si>
  <si>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</si>
  <si>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</si>
  <si>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</si>
  <si>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</si>
  <si>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</si>
  <si>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</si>
  <si>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</si>
  <si>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</si>
  <si>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</si>
  <si>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</si>
  <si>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</si>
  <si>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</si>
  <si>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</si>
  <si>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</si>
  <si>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</si>
  <si>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</si>
  <si>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</si>
  <si>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</si>
  <si>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</si>
  <si>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</si>
  <si>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</si>
  <si>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</si>
  <si>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</si>
  <si>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</si>
  <si>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</si>
  <si>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</si>
  <si>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</si>
  <si>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</si>
  <si>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</si>
  <si>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</si>
  <si>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</si>
  <si>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</si>
  <si>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</si>
  <si>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</si>
  <si>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</si>
  <si>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</si>
  <si>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</si>
  <si>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</si>
  <si>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</si>
  <si>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</si>
  <si>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</si>
  <si>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</si>
  <si>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</si>
  <si>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</si>
  <si>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</si>
  <si>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</si>
  <si>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</si>
  <si>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</si>
  <si>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</si>
  <si>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</si>
  <si>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</si>
  <si>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</si>
  <si>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</si>
  <si>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</si>
  <si>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</si>
  <si>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</si>
  <si>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</si>
  <si>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</si>
  <si>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</si>
  <si>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</si>
  <si>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</si>
  <si>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</si>
  <si>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</si>
  <si>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</si>
  <si>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</si>
  <si>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</si>
  <si>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</si>
  <si>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</si>
  <si>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</si>
  <si>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</si>
  <si>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</si>
  <si>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</si>
  <si>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</si>
  <si>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</si>
  <si>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</si>
  <si>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</si>
  <si>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</si>
  <si>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</si>
  <si>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</si>
  <si>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</si>
  <si>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</si>
  <si>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</si>
  <si>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</si>
  <si>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</si>
  <si>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</si>
  <si>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</si>
  <si>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</si>
  <si>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</si>
  <si>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</si>
  <si>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</si>
  <si>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</si>
  <si>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</si>
  <si>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</si>
  <si>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</si>
  <si>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</si>
  <si>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</si>
  <si>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</si>
  <si>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</si>
  <si>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</si>
  <si>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</si>
  <si>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</si>
  <si>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</si>
  <si>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</si>
  <si>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</si>
  <si>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</si>
  <si>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</si>
  <si>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</si>
  <si>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</si>
  <si>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</si>
  <si>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</si>
  <si>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</si>
  <si>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</si>
  <si>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</si>
  <si>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</si>
  <si>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</si>
  <si>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</si>
  <si>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</si>
  <si>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</si>
  <si>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</si>
  <si>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</si>
  <si>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</si>
  <si>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</si>
  <si>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</si>
  <si>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</si>
  <si>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</si>
  <si>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</si>
  <si>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</si>
  <si>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</si>
  <si>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</si>
  <si>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</si>
  <si>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</si>
  <si>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</si>
  <si>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</si>
  <si>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</si>
  <si>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</si>
  <si>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</si>
  <si>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</si>
  <si>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</si>
  <si>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</si>
  <si>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</si>
  <si>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</si>
  <si>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</si>
  <si>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</si>
  <si>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</si>
  <si>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</si>
  <si>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</si>
  <si>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</si>
  <si>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</si>
  <si>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</si>
  <si>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</si>
  <si>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</si>
  <si>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</si>
  <si>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</si>
  <si>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</si>
  <si>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</si>
  <si>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</si>
  <si>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</si>
  <si>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</si>
  <si>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</si>
  <si>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</si>
  <si>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</si>
  <si>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</si>
  <si>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</si>
  <si>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</si>
  <si>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</si>
  <si>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</si>
  <si>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</si>
  <si>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</si>
  <si>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</si>
  <si>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</si>
  <si>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</si>
  <si>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</si>
  <si>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</si>
  <si>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</si>
  <si>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</si>
  <si>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</si>
  <si>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</si>
  <si>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</si>
  <si>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</si>
  <si>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</si>
  <si>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</si>
  <si>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</si>
  <si>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</si>
  <si>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</si>
  <si>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</si>
  <si>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</si>
  <si>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</si>
  <si>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</si>
  <si>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</si>
  <si>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</si>
  <si>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</si>
  <si>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</si>
  <si>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</si>
  <si>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</si>
  <si>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</si>
  <si>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</si>
  <si>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</si>
  <si>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</si>
  <si>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</si>
  <si>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</si>
  <si>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</si>
  <si>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</si>
  <si>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</si>
  <si>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</si>
  <si>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</si>
  <si>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</si>
  <si>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</si>
  <si>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</si>
  <si>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</si>
  <si>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</si>
  <si>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</si>
  <si>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</si>
  <si>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</si>
  <si>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</si>
  <si>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</si>
  <si>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</si>
  <si>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</si>
  <si>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</si>
  <si>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</si>
  <si>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</si>
  <si>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</si>
  <si>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</si>
  <si>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</si>
  <si>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</si>
  <si>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</si>
  <si>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</si>
  <si>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</si>
  <si>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</si>
  <si>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</si>
  <si>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</si>
  <si>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</si>
  <si>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</si>
  <si>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</si>
  <si>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</si>
  <si>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</si>
  <si>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</si>
  <si>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</si>
  <si>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</si>
  <si>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</si>
  <si>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</si>
  <si>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</si>
  <si>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</si>
  <si>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</si>
  <si>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</si>
  <si>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</si>
  <si>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</si>
  <si>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</si>
  <si>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</si>
  <si>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</si>
  <si>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</si>
  <si>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</si>
  <si>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</si>
  <si>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</si>
  <si>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</si>
  <si>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</si>
  <si>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</si>
  <si>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</si>
  <si>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</si>
  <si>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</si>
  <si>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</si>
  <si>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</si>
  <si>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</si>
  <si>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</si>
  <si>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</si>
  <si>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</si>
  <si>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</si>
  <si>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</si>
  <si>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</si>
  <si>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</si>
  <si>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</si>
  <si>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</si>
  <si>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</si>
  <si>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</si>
  <si>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</si>
  <si>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</si>
  <si>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</si>
  <si>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</si>
  <si>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</si>
  <si>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</si>
  <si>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</si>
  <si>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</si>
  <si>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</si>
  <si>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</si>
  <si>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</si>
  <si>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</si>
  <si>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</si>
  <si>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</si>
  <si>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</si>
  <si>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</si>
  <si>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</si>
  <si>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</si>
  <si>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</si>
  <si>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</si>
  <si>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</si>
  <si>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</si>
  <si>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</si>
  <si>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</si>
  <si>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</si>
  <si>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</si>
  <si>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</si>
  <si>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</si>
  <si>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</si>
  <si>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</si>
  <si>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</si>
  <si>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</si>
  <si>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</si>
  <si>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</si>
  <si>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</si>
  <si>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</si>
  <si>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</si>
  <si>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</si>
  <si>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</si>
  <si>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</si>
  <si>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</si>
  <si>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</si>
  <si>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</si>
  <si>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</si>
  <si>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</si>
  <si>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</si>
  <si>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</si>
  <si>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</si>
  <si>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</si>
  <si>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</si>
  <si>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</si>
  <si>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</si>
  <si>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</si>
  <si>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</si>
  <si>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</si>
  <si>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</si>
  <si>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</si>
  <si>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</si>
  <si>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</si>
  <si>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</si>
  <si>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</si>
  <si>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</si>
  <si>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</si>
  <si>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</si>
  <si>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</si>
  <si>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</si>
  <si>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</si>
  <si>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</si>
  <si>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</si>
  <si>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</si>
  <si>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</si>
  <si>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</si>
  <si>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</si>
  <si>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</si>
  <si>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</si>
  <si>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</si>
  <si>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</si>
  <si>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</si>
  <si>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</si>
  <si>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</si>
  <si>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</si>
  <si>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</si>
  <si>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</si>
  <si>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</si>
  <si>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</si>
  <si>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</si>
  <si>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</si>
  <si>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</si>
  <si>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</si>
  <si>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</si>
  <si>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</si>
  <si>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</si>
  <si>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</si>
  <si>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</si>
  <si>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</si>
  <si>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</si>
  <si>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</si>
  <si>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</si>
  <si>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</si>
  <si>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</si>
  <si>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</si>
  <si>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</si>
  <si>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</si>
  <si>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</si>
  <si>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</si>
  <si>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</si>
  <si>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</si>
  <si>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</si>
  <si>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</si>
  <si>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</si>
  <si>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</si>
  <si>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</si>
  <si>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</si>
  <si>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</si>
  <si>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</si>
  <si>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</si>
  <si>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</si>
  <si>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</si>
  <si>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</si>
  <si>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</si>
  <si>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</si>
  <si>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</si>
  <si>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</si>
  <si>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</si>
  <si>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</si>
  <si>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</si>
  <si>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</si>
  <si>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</si>
  <si>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</si>
  <si>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</si>
  <si>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</si>
  <si>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</si>
  <si>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</si>
  <si>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</si>
  <si>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</si>
  <si>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</si>
  <si>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</si>
  <si>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</si>
  <si>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</si>
  <si>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</si>
  <si>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</si>
  <si>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</si>
  <si>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</si>
  <si>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</si>
  <si>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</si>
  <si>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</si>
  <si>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</si>
  <si>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</si>
  <si>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</si>
  <si>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</si>
  <si>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</si>
  <si>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</si>
  <si>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</si>
  <si>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</si>
  <si>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</si>
  <si>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</si>
  <si>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</si>
  <si>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</si>
  <si>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</si>
  <si>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</si>
  <si>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</si>
  <si>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</si>
  <si>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</si>
  <si>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</si>
  <si>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</si>
  <si>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</si>
  <si>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</si>
  <si>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</si>
  <si>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</si>
  <si>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</si>
  <si>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</si>
  <si>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</si>
  <si>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</si>
  <si>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</si>
  <si>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</si>
  <si>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</si>
  <si>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</si>
  <si>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</si>
  <si>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</si>
  <si>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</si>
  <si>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</si>
  <si>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</si>
  <si>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</si>
  <si>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</si>
  <si>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</si>
  <si>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</si>
  <si>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</si>
  <si>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</si>
  <si>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</si>
  <si>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</si>
  <si>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</si>
  <si>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</si>
  <si>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</si>
  <si>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</si>
  <si>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</si>
  <si>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</si>
  <si>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</si>
  <si>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</si>
  <si>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</si>
  <si>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</si>
  <si>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</si>
  <si>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</si>
  <si>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</si>
  <si>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</si>
  <si>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</si>
  <si>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</si>
  <si>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</si>
  <si>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</si>
  <si>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</si>
  <si>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</si>
  <si>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</si>
  <si>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</si>
  <si>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</si>
  <si>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</si>
  <si>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</si>
  <si>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</si>
  <si>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</si>
  <si>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</si>
  <si>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</si>
  <si>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</si>
  <si>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</si>
  <si>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</si>
  <si>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</si>
  <si>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</si>
  <si>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</si>
  <si>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</si>
  <si>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</si>
  <si>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</si>
  <si>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</si>
  <si>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</si>
  <si>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</si>
  <si>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</si>
  <si>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</si>
  <si>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</si>
  <si>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</si>
  <si>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</si>
  <si>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</si>
  <si>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</si>
  <si>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</si>
  <si>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</si>
  <si>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</si>
  <si>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</si>
  <si>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</si>
  <si>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</si>
  <si>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</si>
  <si>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</si>
  <si>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</si>
  <si>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</si>
  <si>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</si>
  <si>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</si>
  <si>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</si>
  <si>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</si>
  <si>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</si>
  <si>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</si>
  <si>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</si>
  <si>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</si>
  <si>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</si>
  <si>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</si>
  <si>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</si>
  <si>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</si>
  <si>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</si>
  <si>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</si>
  <si>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</si>
  <si>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</si>
  <si>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</si>
  <si>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</si>
  <si>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</si>
  <si>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</si>
  <si>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</si>
  <si>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</si>
  <si>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</si>
  <si>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</si>
  <si>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</si>
  <si>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</si>
  <si>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</si>
  <si>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</si>
  <si>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</si>
  <si>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</si>
  <si>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</si>
  <si>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</si>
  <si>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</si>
  <si>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</si>
  <si>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</si>
  <si>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</si>
  <si>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</si>
  <si>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</si>
  <si>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</si>
  <si>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</si>
  <si>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</si>
  <si>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</si>
  <si>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</si>
  <si>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</si>
  <si>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</si>
  <si>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</si>
  <si>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</si>
  <si>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</si>
  <si>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</si>
  <si>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</si>
  <si>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</si>
  <si>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</si>
  <si>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</si>
  <si>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</si>
  <si>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</si>
  <si>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</si>
  <si>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</si>
  <si>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</si>
  <si>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</si>
  <si>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</si>
  <si>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</si>
  <si>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</si>
  <si>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</si>
  <si>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</si>
  <si>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</si>
  <si>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</si>
  <si>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</si>
  <si>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</si>
  <si>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</si>
  <si>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</si>
  <si>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</si>
  <si>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</si>
  <si>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</si>
  <si>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</si>
  <si>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</si>
  <si>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</si>
  <si>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</si>
  <si>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</si>
  <si>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</si>
  <si>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</si>
  <si>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</si>
  <si>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</si>
  <si>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</si>
  <si>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</si>
  <si>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</si>
  <si>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</si>
  <si>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</si>
  <si>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</si>
  <si>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</si>
  <si>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</si>
  <si>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</si>
  <si>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</si>
  <si>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</si>
  <si>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</si>
  <si>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</si>
  <si>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</si>
  <si>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</si>
  <si>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</si>
  <si>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</si>
  <si>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</si>
  <si>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</si>
  <si>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</si>
  <si>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</si>
  <si>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</si>
  <si>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</si>
  <si>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</si>
  <si>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</si>
  <si>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</si>
  <si>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</si>
  <si>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</si>
  <si>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</si>
  <si>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</si>
  <si>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</si>
  <si>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</si>
  <si>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</si>
  <si>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</si>
  <si>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</si>
  <si>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</si>
  <si>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</si>
  <si>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</si>
  <si>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</si>
  <si>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</si>
  <si>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</si>
  <si>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</si>
  <si>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</si>
  <si>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</si>
  <si>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</si>
  <si>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</si>
  <si>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</si>
  <si>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</si>
  <si>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</si>
  <si>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</si>
  <si>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</si>
  <si>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</si>
  <si>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</si>
  <si>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</si>
  <si>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</si>
  <si>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</si>
  <si>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</si>
  <si>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</si>
  <si>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</si>
  <si>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</si>
  <si>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</si>
  <si>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</si>
  <si>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</si>
  <si>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</si>
  <si>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</si>
  <si>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</si>
  <si>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</si>
  <si>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</si>
  <si>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</si>
  <si>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</si>
  <si>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</si>
  <si>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</si>
  <si>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</si>
  <si>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</si>
  <si>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</si>
  <si>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</si>
  <si>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</si>
  <si>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</si>
  <si>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</si>
  <si>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</si>
  <si>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</si>
  <si>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</si>
  <si>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</si>
  <si>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</si>
  <si>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</si>
  <si>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</si>
  <si>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</si>
  <si>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</si>
  <si>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</si>
  <si>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</si>
  <si>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</si>
  <si>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</si>
  <si>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</si>
  <si>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</si>
  <si>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</si>
  <si>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</si>
  <si>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</si>
  <si>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</si>
  <si>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</si>
  <si>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</si>
  <si>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</si>
  <si>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</si>
  <si>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</si>
  <si>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</si>
  <si>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</si>
  <si>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</si>
  <si>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</si>
  <si>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</si>
  <si>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</si>
  <si>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</si>
  <si>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</si>
  <si>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</si>
  <si>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</si>
  <si>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</si>
  <si>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</si>
  <si>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</si>
  <si>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</si>
  <si>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</si>
  <si>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</si>
  <si>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</si>
  <si>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</si>
  <si>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</si>
  <si>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</si>
  <si>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</si>
  <si>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</si>
  <si>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</si>
  <si>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</si>
  <si>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</si>
  <si>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</si>
  <si>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</si>
  <si>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</si>
  <si>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</si>
  <si>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</si>
  <si>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</si>
  <si>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</si>
  <si>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</si>
  <si>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</si>
  <si>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</si>
  <si>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</si>
  <si>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</si>
  <si>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</si>
  <si>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</si>
  <si>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</si>
  <si>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</si>
  <si>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</si>
  <si>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</si>
  <si>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</si>
  <si>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</si>
  <si>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</si>
  <si>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</si>
  <si>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</si>
  <si>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</si>
  <si>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</si>
  <si>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</si>
  <si>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</si>
  <si>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</si>
  <si>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</si>
  <si>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</si>
  <si>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</si>
  <si>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</si>
  <si>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</si>
  <si>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</si>
  <si>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</si>
  <si>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</si>
  <si>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</si>
  <si>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</si>
  <si>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</si>
  <si>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</si>
  <si>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</si>
  <si>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</si>
  <si>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</si>
  <si>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</si>
  <si>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</si>
  <si>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</si>
  <si>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</si>
  <si>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</si>
  <si>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</si>
  <si>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</si>
  <si>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</si>
  <si>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</si>
  <si>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</si>
  <si>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</si>
  <si>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</si>
  <si>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</si>
  <si>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</si>
  <si>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</si>
  <si>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</si>
  <si>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</si>
  <si>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</si>
  <si>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</si>
  <si>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</si>
  <si>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</si>
  <si>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</si>
  <si>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</si>
  <si>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</si>
  <si>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</si>
  <si>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</si>
  <si>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</si>
  <si>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</si>
  <si>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</si>
  <si>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</si>
  <si>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</si>
  <si>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</si>
  <si>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</si>
  <si>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</si>
  <si>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</si>
  <si>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</si>
  <si>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</si>
  <si>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</si>
  <si>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</si>
  <si>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</si>
  <si>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</si>
  <si>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</si>
  <si>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</si>
  <si>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</si>
  <si>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</si>
  <si>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</si>
  <si>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</si>
  <si>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</si>
  <si>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</si>
  <si>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</si>
  <si>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</si>
  <si>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</si>
  <si>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</si>
  <si>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</si>
  <si>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</si>
  <si>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</si>
  <si>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</si>
  <si>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</si>
  <si>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</si>
  <si>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</si>
  <si>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</si>
  <si>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</si>
  <si>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</si>
  <si>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</si>
  <si>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</si>
  <si>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</si>
  <si>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</si>
  <si>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</si>
  <si>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</si>
  <si>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</si>
  <si>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</si>
  <si>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</si>
  <si>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</si>
  <si>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</si>
  <si>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</si>
  <si>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</si>
  <si>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</si>
  <si>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</si>
  <si>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</si>
  <si>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</si>
  <si>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</si>
  <si>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</si>
  <si>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</si>
  <si>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</si>
  <si>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</si>
  <si>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</si>
  <si>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</si>
  <si>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</si>
  <si>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</si>
  <si>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</si>
  <si>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</si>
  <si>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</si>
  <si>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</si>
  <si>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</si>
  <si>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</si>
  <si>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</si>
  <si>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</si>
  <si>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</si>
  <si>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</si>
  <si>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</si>
  <si>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</si>
  <si>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</si>
  <si>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</si>
  <si>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</si>
  <si>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</si>
  <si>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</si>
  <si>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</si>
  <si>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</si>
  <si>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</si>
  <si>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</si>
  <si>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</si>
  <si>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</si>
  <si>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</si>
  <si>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</si>
  <si>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</si>
  <si>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</si>
  <si>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</si>
  <si>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</si>
  <si>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</si>
  <si>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</si>
  <si>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</si>
  <si>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</si>
  <si>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</si>
  <si>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</si>
  <si>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</si>
  <si>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</si>
  <si>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</si>
  <si>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</si>
  <si>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</si>
  <si>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</si>
  <si>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</si>
  <si>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</si>
  <si>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</si>
  <si>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</si>
  <si>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</si>
  <si>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</si>
  <si>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</si>
  <si>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</si>
  <si>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</si>
  <si>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</si>
  <si>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</si>
  <si>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</si>
  <si>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</si>
  <si>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</si>
  <si>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</si>
  <si>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</si>
  <si>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</si>
  <si>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</si>
  <si>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</si>
  <si>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</si>
  <si>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</si>
  <si>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</si>
  <si>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</si>
  <si>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</si>
  <si>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</si>
  <si>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</si>
  <si>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</si>
  <si>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</si>
  <si>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</si>
  <si>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</si>
  <si>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</si>
  <si>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</si>
  <si>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</si>
  <si>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</si>
  <si>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</si>
  <si>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</si>
  <si>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</si>
  <si>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</si>
  <si>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</si>
  <si>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</si>
  <si>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</si>
  <si>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</si>
  <si>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</si>
  <si>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</si>
  <si>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</si>
  <si>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</si>
  <si>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</si>
  <si>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</si>
  <si>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</si>
  <si>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</si>
  <si>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</si>
  <si>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</si>
  <si>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</si>
  <si>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</si>
  <si>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</si>
  <si>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</si>
  <si>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</si>
  <si>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</si>
  <si>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</si>
  <si>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</si>
  <si>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</si>
  <si>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</si>
  <si>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</si>
  <si>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</si>
  <si>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</si>
  <si>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</si>
  <si>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</si>
  <si>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</si>
  <si>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</si>
  <si>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</si>
  <si>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</si>
  <si>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</si>
  <si>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</si>
  <si>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</si>
  <si>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</si>
  <si>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</si>
  <si>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</si>
  <si>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</si>
  <si>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</si>
  <si>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</si>
  <si>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</si>
  <si>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</si>
  <si>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</si>
  <si>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</si>
  <si>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</si>
  <si>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</si>
  <si>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</si>
  <si>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</si>
  <si>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</si>
  <si>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</si>
  <si>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</si>
  <si>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</si>
  <si>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</si>
  <si>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</si>
  <si>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</si>
  <si>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</si>
  <si>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</si>
  <si>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</si>
  <si>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</si>
  <si>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</si>
  <si>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</si>
  <si>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</si>
  <si>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</si>
  <si>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</si>
  <si>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</si>
  <si>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</si>
  <si>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</si>
  <si>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</si>
  <si>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</si>
  <si>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</si>
  <si>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</si>
  <si>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</si>
  <si>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</si>
  <si>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</si>
  <si>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</si>
  <si>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</si>
  <si>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</si>
  <si>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</si>
  <si>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</si>
  <si>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</si>
  <si>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</si>
  <si>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</si>
  <si>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</si>
  <si>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</si>
  <si>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</si>
  <si>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</si>
  <si>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</si>
  <si>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</si>
  <si>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</si>
  <si>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</si>
  <si>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</si>
  <si>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</si>
  <si>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</si>
  <si>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</si>
  <si>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</si>
  <si>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</si>
  <si>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</si>
  <si>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</si>
  <si>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</si>
  <si>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</si>
  <si>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</si>
  <si>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</si>
  <si>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</si>
  <si>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</si>
  <si>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</si>
  <si>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</si>
  <si>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</si>
  <si>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</si>
  <si>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</si>
  <si>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</si>
  <si>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</si>
  <si>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</si>
  <si>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</si>
  <si>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</si>
  <si>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</si>
  <si>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</si>
  <si>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</si>
  <si>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</si>
  <si>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</si>
  <si>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</si>
  <si>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</si>
  <si>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</si>
  <si>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</si>
  <si>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</si>
  <si>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</si>
  <si>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</si>
  <si>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</si>
  <si>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</si>
  <si>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</si>
  <si>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</si>
  <si>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</si>
  <si>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</si>
  <si>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</si>
  <si>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</si>
  <si>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</si>
  <si>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</si>
  <si>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</si>
  <si>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</si>
  <si>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</si>
  <si>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</si>
  <si>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</si>
  <si>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</si>
  <si>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</si>
  <si>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</si>
  <si>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</si>
  <si>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</si>
  <si>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</si>
  <si>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</si>
  <si>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</si>
  <si>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</si>
  <si>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</si>
  <si>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</si>
  <si>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</si>
  <si>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</si>
  <si>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</si>
  <si>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</si>
  <si>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</si>
  <si>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</si>
  <si>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</si>
  <si>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</si>
  <si>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</si>
  <si>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</si>
  <si>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</si>
  <si>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</si>
  <si>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</si>
  <si>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</si>
  <si>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</si>
  <si>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</si>
  <si>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</si>
  <si>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</si>
  <si>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</si>
  <si>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</si>
  <si>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</si>
  <si>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</si>
  <si>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</si>
  <si>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</si>
  <si>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</si>
  <si>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</si>
  <si>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</si>
  <si>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</si>
  <si>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</si>
  <si>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</si>
  <si>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</si>
  <si>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</si>
  <si>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</si>
  <si>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</si>
  <si>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</si>
  <si>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</si>
  <si>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</si>
  <si>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</si>
  <si>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</si>
  <si>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</si>
  <si>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</si>
  <si>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</si>
  <si>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</si>
  <si>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</si>
  <si>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</si>
  <si>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</si>
  <si>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</si>
  <si>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</si>
  <si>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</si>
  <si>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</si>
  <si>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</si>
  <si>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</si>
  <si>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</si>
  <si>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</si>
  <si>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</si>
  <si>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</si>
  <si>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</si>
  <si>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</si>
  <si>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</si>
  <si>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</si>
  <si>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</si>
  <si>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</si>
  <si>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</si>
  <si>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</si>
  <si>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</si>
  <si>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</si>
  <si>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</si>
  <si>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</si>
  <si>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</si>
  <si>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</si>
  <si>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</si>
  <si>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</si>
  <si>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</si>
  <si>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</si>
  <si>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</si>
  <si>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</si>
  <si>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</si>
  <si>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</si>
  <si>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</si>
  <si>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</si>
  <si>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</si>
  <si>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</si>
  <si>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</si>
  <si>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</si>
  <si>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</si>
  <si>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</si>
  <si>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</si>
  <si>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</si>
  <si>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</si>
  <si>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</si>
  <si>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</si>
  <si>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</si>
  <si>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</si>
  <si>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</si>
  <si>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</si>
  <si>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</si>
  <si>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</si>
  <si>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</si>
  <si>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</si>
  <si>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</si>
  <si>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</si>
  <si>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</si>
  <si>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</si>
  <si>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</si>
  <si>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</si>
  <si>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</si>
  <si>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</si>
  <si>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</si>
  <si>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</si>
  <si>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</si>
  <si>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</si>
  <si>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</si>
  <si>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</si>
  <si>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</si>
  <si>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</si>
  <si>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</si>
  <si>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</si>
  <si>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</si>
  <si>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</si>
  <si>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</si>
  <si>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</si>
  <si>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</si>
  <si>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</si>
  <si>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</si>
  <si>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</si>
  <si>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</si>
  <si>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</si>
  <si>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</si>
  <si>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</si>
  <si>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</si>
  <si>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</si>
  <si>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</si>
  <si>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</si>
  <si>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</si>
  <si>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</si>
  <si>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</si>
  <si>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</si>
  <si>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</si>
  <si>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</si>
  <si>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</si>
  <si>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</si>
  <si>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</si>
  <si>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</si>
  <si>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</si>
  <si>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</si>
  <si>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</si>
  <si>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</si>
  <si>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</si>
  <si>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</si>
  <si>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</si>
  <si>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</si>
  <si>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</si>
  <si>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</si>
  <si>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</si>
  <si>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</si>
  <si>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</si>
  <si>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</si>
  <si>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</si>
  <si>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</si>
  <si>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</si>
  <si>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</si>
  <si>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</si>
  <si>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</si>
  <si>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</si>
  <si>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</si>
  <si>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</si>
  <si>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</si>
  <si>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</si>
  <si>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</si>
  <si>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</si>
  <si>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</si>
  <si>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</si>
  <si>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</si>
  <si>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</si>
  <si>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</si>
  <si>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</si>
  <si>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</si>
  <si>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</si>
  <si>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</si>
  <si>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</si>
  <si>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</si>
  <si>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</si>
  <si>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</si>
  <si>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</si>
  <si>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</si>
  <si>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</si>
  <si>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</si>
  <si>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</si>
  <si>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</si>
  <si>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</si>
  <si>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</si>
  <si>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</si>
  <si>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</si>
  <si>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</si>
  <si>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</si>
  <si>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</si>
  <si>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</si>
  <si>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</si>
  <si>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</si>
  <si>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</si>
  <si>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</si>
  <si>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</si>
  <si>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</si>
  <si>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</si>
  <si>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</si>
  <si>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</si>
  <si>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</si>
  <si>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</si>
  <si>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</si>
  <si>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</si>
  <si>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</si>
  <si>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</si>
  <si>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</si>
  <si>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</si>
  <si>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</si>
  <si>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</si>
  <si>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</si>
  <si>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</si>
  <si>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</si>
  <si>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</si>
  <si>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</si>
  <si>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</si>
  <si>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</si>
  <si>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</si>
  <si>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</si>
  <si>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</si>
  <si>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</si>
  <si>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</si>
  <si>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</si>
  <si>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</si>
  <si>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</si>
  <si>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</si>
  <si>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</si>
  <si>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</si>
  <si>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</si>
  <si>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</si>
  <si>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</si>
  <si>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</si>
  <si>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</si>
  <si>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</si>
  <si>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</si>
  <si>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</si>
  <si>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</si>
  <si>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</si>
  <si>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</si>
  <si>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</si>
  <si>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</si>
  <si>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</si>
  <si>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</si>
  <si>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</si>
  <si>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</si>
  <si>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</si>
  <si>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</si>
  <si>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</si>
  <si>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</si>
  <si>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</si>
  <si>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</si>
  <si>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</si>
  <si>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</si>
  <si>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</si>
  <si>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</si>
  <si>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</si>
  <si>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</si>
  <si>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</si>
  <si>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</si>
  <si>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</si>
  <si>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</si>
  <si>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</si>
  <si>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</si>
  <si>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</si>
  <si>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</si>
  <si>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</si>
  <si>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</si>
  <si>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</si>
  <si>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</si>
  <si>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</si>
  <si>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</si>
  <si>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</si>
  <si>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</si>
  <si>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</si>
  <si>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</si>
  <si>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</si>
  <si>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</si>
  <si>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</si>
  <si>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</si>
  <si>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</si>
  <si>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</si>
  <si>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</si>
  <si>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</si>
  <si>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</si>
  <si>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</si>
  <si>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</si>
  <si>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</si>
  <si>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</si>
  <si>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</si>
  <si>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</si>
  <si>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</si>
  <si>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</si>
  <si>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</si>
  <si>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</si>
  <si>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</si>
  <si>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</si>
  <si>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</si>
  <si>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</si>
  <si>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</si>
  <si>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</si>
  <si>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</si>
  <si>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</si>
  <si>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</si>
  <si>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</si>
  <si>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</si>
  <si>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</si>
  <si>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</si>
  <si>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</si>
  <si>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</si>
  <si>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</si>
  <si>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</si>
  <si>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</si>
  <si>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</si>
  <si>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</si>
  <si>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</si>
  <si>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</si>
  <si>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</si>
  <si>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</si>
  <si>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</si>
  <si>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</si>
  <si>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</si>
  <si>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</si>
  <si>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</si>
  <si>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</si>
  <si>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</si>
  <si>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</si>
  <si>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</si>
  <si>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</si>
  <si>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</si>
  <si>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</si>
  <si>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</si>
  <si>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</si>
  <si>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</si>
  <si>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</si>
  <si>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</si>
  <si>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</si>
  <si>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</si>
  <si>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</si>
  <si>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</si>
  <si>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</si>
  <si>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</si>
  <si>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</si>
  <si>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</si>
  <si>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</si>
  <si>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</si>
  <si>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</si>
  <si>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</si>
  <si>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</si>
  <si>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</si>
  <si>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</si>
  <si>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</si>
  <si>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</si>
  <si>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</si>
  <si>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</si>
  <si>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</si>
  <si>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</si>
  <si>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</si>
  <si>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</si>
  <si>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</si>
  <si>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</si>
  <si>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</si>
  <si>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</si>
  <si>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</si>
  <si>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</si>
  <si>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</si>
  <si>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</si>
  <si>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</si>
  <si>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</si>
  <si>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</si>
  <si>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</si>
  <si>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</si>
  <si>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</si>
  <si>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</si>
  <si>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</si>
  <si>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</si>
  <si>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</si>
  <si>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</si>
  <si>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</si>
  <si>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</si>
  <si>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</si>
  <si>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</si>
  <si>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</si>
  <si>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</si>
  <si>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</si>
  <si>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</si>
  <si>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</si>
  <si>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</si>
  <si>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</si>
  <si>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</si>
  <si>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</si>
  <si>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</si>
  <si>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</si>
  <si>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</si>
  <si>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</si>
  <si>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</si>
  <si>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</si>
  <si>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</si>
  <si>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</si>
  <si>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</si>
  <si>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</si>
  <si>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</si>
  <si>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</si>
  <si>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</si>
  <si>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</si>
  <si>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</si>
  <si>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</si>
  <si>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</si>
  <si>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</si>
  <si>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</si>
  <si>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</si>
  <si>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</si>
  <si>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</si>
  <si>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</si>
  <si>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</si>
  <si>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</si>
  <si>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</si>
  <si>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</si>
  <si>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</si>
  <si>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</si>
  <si>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</si>
  <si>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</si>
  <si>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</si>
  <si>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</si>
  <si>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</si>
  <si>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</si>
  <si>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</si>
  <si>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</si>
  <si>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</si>
  <si>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</si>
  <si>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</si>
  <si>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</si>
  <si>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</si>
  <si>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</si>
  <si>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</si>
  <si>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</si>
  <si>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</si>
  <si>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</si>
  <si>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</si>
  <si>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</si>
  <si>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</si>
  <si>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</si>
  <si>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</si>
  <si>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</si>
  <si>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</si>
  <si>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</si>
  <si>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</si>
  <si>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</si>
  <si>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</si>
  <si>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</si>
  <si>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</si>
  <si>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</si>
  <si>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</si>
  <si>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</si>
  <si>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</si>
  <si>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</si>
  <si>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</si>
  <si>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</si>
  <si>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</si>
  <si>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</si>
  <si>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</si>
  <si>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</si>
  <si>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</si>
  <si>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</si>
  <si>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</si>
  <si>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</si>
  <si>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</si>
  <si>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</si>
  <si>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</si>
  <si>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</si>
  <si>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</si>
  <si>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</si>
  <si>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</si>
  <si>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</si>
  <si>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</si>
  <si>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</si>
  <si>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</si>
  <si>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</si>
  <si>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</si>
  <si>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</si>
  <si>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</si>
  <si>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</si>
  <si>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</si>
  <si>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</si>
  <si>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</si>
  <si>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</si>
  <si>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</si>
  <si>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</si>
  <si>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</si>
  <si>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</si>
  <si>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</si>
  <si>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</si>
  <si>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</si>
  <si>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</si>
  <si>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</si>
  <si>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</si>
  <si>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</si>
  <si>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</si>
  <si>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</si>
  <si>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</si>
  <si>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</si>
  <si>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</si>
  <si>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</si>
  <si>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</si>
  <si>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</si>
  <si>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</si>
  <si>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</si>
  <si>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</si>
  <si>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</si>
  <si>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</si>
  <si>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</si>
  <si>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</si>
  <si>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</si>
  <si>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</si>
  <si>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</si>
  <si>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</si>
  <si>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</si>
  <si>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</si>
  <si>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</si>
  <si>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</si>
  <si>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</si>
  <si>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</si>
  <si>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</si>
  <si>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</si>
  <si>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</si>
  <si>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</si>
  <si>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</si>
  <si>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</si>
  <si>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</si>
  <si>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</si>
  <si>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</si>
  <si>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</si>
  <si>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</si>
  <si>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</si>
  <si>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</si>
  <si>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</si>
  <si>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</si>
  <si>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</si>
  <si>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</si>
  <si>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</si>
  <si>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</si>
  <si>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</si>
  <si>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</si>
  <si>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</si>
  <si>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</si>
  <si>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</si>
  <si>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</si>
  <si>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</si>
  <si>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</si>
  <si>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</si>
  <si>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</si>
  <si>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</si>
  <si>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</si>
  <si>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</si>
  <si>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</si>
  <si>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</si>
  <si>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</si>
  <si>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</si>
  <si>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</si>
  <si>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</si>
  <si>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</si>
  <si>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</si>
  <si>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</si>
  <si>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</si>
  <si>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</si>
  <si>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</si>
  <si>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</si>
  <si>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</si>
  <si>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</si>
  <si>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</si>
  <si>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</si>
  <si>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</si>
  <si>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</si>
  <si>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</si>
  <si>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</si>
  <si>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</si>
  <si>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</si>
  <si>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</si>
  <si>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</si>
  <si>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</si>
  <si>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</si>
  <si>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</si>
  <si>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</si>
  <si>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</si>
  <si>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</si>
  <si>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</si>
  <si>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</si>
  <si>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</si>
  <si>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</si>
  <si>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</si>
  <si>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</si>
  <si>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</si>
  <si>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</si>
  <si>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</si>
  <si>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</si>
  <si>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</si>
  <si>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</si>
  <si>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</si>
  <si>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</si>
  <si>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</si>
  <si>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</si>
  <si>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</si>
  <si>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</si>
  <si>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</si>
  <si>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</si>
  <si>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</si>
  <si>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</si>
  <si>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</si>
  <si>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</si>
  <si>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</si>
  <si>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</si>
  <si>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</si>
  <si>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</si>
  <si>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</si>
  <si>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</si>
  <si>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</si>
  <si>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</si>
  <si>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</si>
  <si>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</si>
  <si>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</si>
  <si>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</si>
  <si>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</si>
  <si>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</si>
  <si>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</si>
  <si>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</si>
  <si>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</si>
  <si>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</si>
  <si>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</si>
  <si>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</si>
  <si>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</si>
  <si>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</si>
  <si>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</si>
  <si>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</si>
  <si>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</si>
  <si>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</si>
  <si>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</si>
  <si>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</si>
  <si>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</si>
  <si>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</si>
  <si>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</si>
  <si>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</si>
  <si>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</si>
  <si>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</si>
  <si>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</si>
  <si>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</si>
  <si>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</si>
  <si>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</si>
  <si>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</si>
  <si>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</si>
  <si>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</si>
  <si>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</si>
  <si>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</si>
  <si>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</si>
  <si>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</si>
  <si>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</si>
  <si>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</si>
  <si>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</si>
  <si>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</si>
  <si>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</si>
  <si>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</si>
  <si>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</si>
  <si>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</si>
  <si>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</si>
  <si>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</si>
  <si>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</si>
  <si>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</si>
  <si>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</si>
  <si>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</si>
  <si>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</si>
  <si>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</si>
  <si>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</si>
  <si>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</si>
  <si>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</si>
  <si>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</si>
  <si>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</si>
  <si>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</si>
  <si>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</si>
  <si>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</si>
  <si>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</si>
  <si>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</si>
  <si>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</si>
  <si>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</si>
  <si>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</si>
  <si>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</si>
  <si>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</si>
  <si>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</si>
  <si>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</si>
  <si>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</si>
  <si>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</si>
  <si>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</si>
  <si>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</si>
  <si>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</si>
  <si>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</si>
  <si>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</si>
  <si>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</si>
  <si>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</si>
  <si>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</si>
  <si>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</si>
  <si>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</si>
  <si>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</si>
  <si>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</si>
  <si>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</si>
  <si>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</si>
  <si>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</si>
  <si>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</si>
  <si>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</si>
  <si>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</si>
  <si>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</si>
  <si>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</si>
  <si>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</si>
  <si>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</si>
  <si>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</si>
  <si>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</si>
  <si>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</si>
  <si>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</si>
  <si>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</si>
  <si>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</si>
  <si>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</si>
  <si>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</si>
  <si>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</si>
  <si>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</si>
  <si>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</si>
  <si>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</si>
  <si>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</si>
  <si>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</si>
  <si>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</si>
  <si>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</si>
  <si>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</si>
  <si>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</si>
  <si>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</si>
  <si>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</si>
  <si>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</si>
  <si>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</si>
  <si>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</si>
  <si>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</si>
  <si>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</si>
  <si>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</si>
  <si>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</si>
  <si>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</si>
  <si>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</si>
  <si>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</si>
  <si>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</si>
  <si>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</si>
  <si>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</si>
  <si>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</si>
  <si>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</si>
  <si>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</si>
  <si>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</si>
  <si>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</si>
  <si>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</si>
  <si>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</si>
  <si>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</si>
  <si>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</si>
  <si>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</si>
  <si>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</si>
  <si>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</si>
  <si>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</si>
  <si>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</si>
  <si>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</si>
  <si>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</si>
  <si>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</si>
  <si>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</si>
  <si>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</si>
  <si>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</si>
  <si>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</si>
  <si>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</si>
  <si>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</si>
  <si>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</si>
  <si>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</si>
  <si>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</si>
  <si>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</si>
  <si>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</si>
  <si>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</si>
  <si>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</si>
  <si>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</si>
  <si>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</si>
  <si>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</si>
  <si>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</si>
  <si>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</si>
  <si>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</si>
  <si>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</si>
  <si>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</si>
  <si>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</si>
  <si>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</si>
  <si>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</si>
  <si>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</si>
  <si>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</si>
  <si>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</si>
  <si>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</si>
  <si>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</si>
  <si>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</si>
  <si>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</si>
  <si>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</si>
  <si>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</si>
  <si>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</si>
  <si>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</si>
  <si>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</si>
  <si>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</si>
  <si>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</si>
  <si>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</si>
  <si>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</si>
  <si>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</si>
  <si>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</si>
  <si>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</si>
  <si>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</si>
  <si>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</si>
  <si>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</si>
  <si>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</si>
  <si>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</si>
  <si>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</si>
  <si>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</si>
  <si>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</si>
  <si>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</si>
  <si>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</si>
  <si>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</si>
  <si>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</si>
  <si>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</si>
  <si>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</si>
  <si>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</si>
  <si>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</si>
  <si>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</si>
  <si>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</si>
  <si>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</si>
  <si>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</si>
  <si>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</si>
  <si>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</si>
  <si>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</si>
  <si>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</si>
  <si>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</si>
  <si>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</si>
  <si>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</si>
  <si>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</si>
  <si>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</si>
  <si>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</si>
  <si>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</si>
  <si>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</si>
  <si>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</si>
  <si>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</si>
  <si>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</si>
  <si>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</si>
  <si>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</si>
  <si>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</si>
  <si>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</si>
  <si>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</si>
  <si>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</si>
  <si>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</si>
  <si>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</si>
  <si>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</si>
  <si>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</si>
  <si>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</si>
  <si>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</si>
  <si>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</si>
  <si>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</si>
  <si>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</si>
  <si>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</si>
  <si>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</si>
  <si>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</si>
  <si>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</si>
  <si>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</si>
  <si>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</si>
  <si>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</si>
  <si>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</si>
  <si>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</si>
  <si>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</si>
  <si>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</si>
  <si>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</si>
  <si>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</si>
  <si>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</si>
  <si>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</si>
  <si>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</si>
  <si>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</si>
  <si>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</si>
  <si>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</si>
  <si>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</si>
  <si>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</si>
  <si>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</si>
  <si>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</si>
  <si>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</si>
  <si>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</si>
  <si>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</si>
  <si>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</si>
  <si>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</si>
  <si>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</si>
  <si>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</si>
  <si>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</si>
  <si>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</si>
  <si>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</si>
  <si>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</si>
  <si>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</si>
  <si>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</si>
  <si>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</si>
  <si>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</si>
  <si>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</si>
  <si>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</si>
  <si>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</si>
  <si>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</si>
  <si>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</si>
  <si>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</si>
  <si>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</si>
  <si>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</si>
  <si>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</si>
  <si>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</si>
  <si>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</si>
  <si>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</si>
  <si>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</si>
  <si>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</si>
  <si>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</si>
  <si>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</si>
  <si>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</si>
  <si>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</si>
  <si>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</si>
  <si>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</si>
  <si>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</si>
  <si>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</si>
  <si>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</si>
  <si>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</si>
  <si>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</si>
  <si>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</si>
  <si>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</si>
  <si>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</si>
  <si>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</si>
  <si>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</si>
  <si>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</si>
  <si>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</si>
  <si>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</si>
  <si>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</si>
  <si>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</si>
  <si>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</si>
  <si>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</si>
  <si>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</si>
  <si>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</si>
  <si>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</si>
  <si>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</si>
  <si>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</si>
  <si>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</si>
  <si>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</si>
  <si>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</si>
  <si>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</si>
  <si>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</si>
  <si>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</si>
  <si>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</si>
  <si>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</si>
  <si>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</si>
  <si>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</si>
  <si>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</si>
  <si>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</si>
  <si>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</si>
  <si>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</si>
  <si>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</si>
  <si>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</si>
  <si>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</si>
  <si>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</si>
  <si>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</si>
  <si>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</si>
  <si>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</si>
  <si>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</si>
  <si>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</si>
  <si>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</si>
  <si>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</si>
  <si>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</si>
  <si>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</si>
  <si>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</si>
  <si>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</si>
  <si>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</si>
  <si>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</si>
  <si>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</si>
  <si>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</si>
  <si>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</si>
  <si>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</si>
  <si>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</si>
  <si>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</si>
  <si>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</si>
  <si>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</si>
  <si>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</si>
  <si>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</si>
  <si>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</si>
  <si>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</si>
  <si>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</si>
  <si>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</si>
  <si>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</si>
  <si>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</si>
  <si>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</si>
  <si>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</si>
  <si>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</si>
  <si>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</si>
  <si>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</si>
  <si>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</si>
  <si>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</si>
  <si>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</si>
  <si>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</si>
  <si>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</si>
  <si>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</si>
  <si>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</si>
  <si>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</si>
  <si>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</si>
  <si>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</si>
  <si>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</si>
  <si>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</si>
  <si>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</si>
  <si>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</si>
  <si>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</si>
  <si>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</si>
  <si>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</si>
  <si>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</si>
  <si>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</si>
  <si>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</si>
  <si>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</si>
  <si>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</si>
  <si>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</si>
  <si>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</si>
  <si>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</si>
  <si>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</si>
  <si>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</si>
  <si>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</si>
  <si>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</si>
  <si>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</si>
  <si>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</si>
  <si>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</si>
  <si>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</si>
  <si>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</si>
  <si>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</si>
  <si>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</si>
  <si>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</si>
  <si>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</si>
  <si>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</si>
  <si>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</si>
  <si>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</si>
  <si>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</si>
  <si>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</si>
  <si>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</si>
  <si>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</si>
  <si>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</si>
  <si>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</si>
  <si>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</si>
  <si>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</si>
  <si>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</si>
  <si>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</si>
  <si>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</si>
  <si>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</si>
  <si>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</si>
  <si>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</si>
  <si>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</si>
  <si>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</si>
  <si>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</si>
  <si>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</si>
  <si>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</si>
  <si>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</si>
  <si>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</si>
  <si>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</si>
  <si>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</si>
  <si>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</si>
  <si>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</si>
  <si>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</si>
  <si>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</si>
  <si>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</si>
  <si>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</si>
  <si>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</si>
  <si>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</si>
  <si>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</si>
  <si>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</si>
  <si>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</si>
  <si>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</si>
  <si>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</si>
  <si>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</si>
  <si>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</si>
  <si>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</si>
  <si>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</si>
  <si>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</si>
  <si>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</si>
  <si>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</si>
  <si>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</si>
  <si>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</si>
  <si>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</si>
  <si>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</si>
  <si>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</si>
  <si>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</si>
  <si>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</si>
  <si>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</si>
  <si>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</si>
  <si>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</si>
  <si>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</si>
  <si>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</si>
  <si>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</si>
  <si>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</si>
  <si>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</si>
  <si>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</si>
  <si>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</si>
  <si>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</si>
  <si>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</si>
  <si>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</si>
  <si>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</si>
  <si>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</si>
  <si>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</si>
  <si>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</si>
  <si>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</si>
  <si>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</si>
  <si>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</si>
  <si>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</si>
  <si>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</si>
  <si>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</si>
  <si>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</si>
  <si>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</si>
  <si>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</si>
  <si>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</si>
  <si>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</si>
  <si>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</si>
  <si>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</si>
  <si>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</si>
  <si>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</si>
  <si>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</si>
  <si>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</si>
  <si>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</si>
  <si>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</si>
  <si>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</si>
  <si>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</si>
  <si>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</si>
  <si>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</si>
  <si>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</si>
  <si>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</si>
  <si>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</si>
  <si>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</si>
  <si>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</si>
  <si>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</si>
  <si>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</si>
  <si>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</si>
  <si>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</si>
  <si>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</si>
  <si>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</si>
  <si>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</si>
  <si>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</si>
  <si>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</si>
  <si>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</si>
  <si>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</si>
  <si>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</si>
  <si>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</si>
  <si>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</si>
  <si>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</si>
  <si>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</si>
  <si>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</si>
  <si>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</si>
  <si>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</si>
  <si>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</si>
  <si>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</si>
  <si>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</si>
  <si>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</si>
  <si>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</si>
  <si>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</si>
  <si>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</si>
  <si>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</si>
  <si>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</si>
  <si>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</si>
  <si>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</si>
  <si>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</si>
  <si>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</si>
  <si>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</si>
  <si>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</si>
  <si>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</si>
  <si>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</si>
  <si>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</si>
  <si>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</si>
  <si>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</si>
  <si>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</si>
  <si>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</si>
  <si>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</si>
  <si>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</si>
  <si>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</si>
  <si>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</si>
  <si>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</si>
  <si>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</si>
  <si>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</si>
  <si>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</si>
  <si>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</si>
  <si>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</si>
  <si>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</si>
  <si>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</si>
  <si>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</si>
  <si>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</si>
  <si>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</si>
  <si>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</si>
  <si>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</si>
  <si>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</si>
  <si>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</si>
  <si>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</si>
  <si>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</si>
  <si>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</si>
  <si>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</si>
  <si>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</si>
  <si>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</si>
  <si>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</si>
  <si>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</si>
  <si>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</si>
  <si>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</si>
  <si>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</si>
  <si>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</si>
  <si>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</si>
  <si>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</si>
  <si>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</si>
  <si>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</si>
  <si>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</si>
  <si>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</si>
  <si>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</si>
  <si>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</si>
  <si>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</si>
  <si>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</si>
  <si>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</si>
  <si>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</si>
  <si>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</si>
  <si>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</si>
  <si>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</si>
  <si>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</si>
  <si>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</si>
  <si>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</si>
  <si>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</si>
  <si>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</si>
  <si>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</si>
  <si>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</si>
  <si>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</si>
  <si>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</si>
  <si>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</si>
  <si>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</si>
  <si>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</si>
  <si>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</si>
  <si>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</si>
  <si>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</si>
  <si>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</si>
  <si>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</si>
  <si>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</si>
  <si>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</si>
  <si>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</si>
  <si>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</si>
  <si>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</si>
  <si>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</si>
  <si>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</si>
  <si>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</si>
  <si>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</si>
  <si>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</si>
  <si>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</si>
  <si>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</si>
  <si>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</si>
  <si>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</si>
  <si>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</si>
  <si>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</si>
  <si>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</si>
  <si>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</si>
  <si>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</si>
  <si>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</si>
  <si>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</si>
  <si>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</si>
  <si>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</si>
  <si>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</si>
  <si>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</si>
  <si>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</si>
  <si>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</si>
  <si>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</si>
  <si>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</si>
  <si>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</si>
  <si>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</si>
  <si>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</si>
  <si>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</si>
  <si>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</si>
  <si>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</si>
  <si>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</si>
  <si>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</si>
  <si>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</si>
  <si>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</si>
  <si>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</si>
  <si>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</si>
  <si>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</si>
  <si>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</si>
  <si>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</si>
  <si>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</si>
  <si>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</si>
  <si>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</si>
  <si>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</si>
  <si>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</si>
  <si>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</si>
  <si>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</si>
  <si>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</si>
  <si>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</si>
  <si>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</si>
  <si>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</si>
  <si>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</si>
  <si>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</si>
  <si>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</si>
  <si>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</si>
  <si>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</si>
  <si>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</si>
  <si>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</si>
  <si>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</si>
  <si>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</si>
  <si>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</si>
  <si>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</si>
  <si>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</si>
  <si>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</si>
  <si>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</si>
  <si>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</si>
  <si>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</si>
  <si>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</si>
  <si>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</si>
  <si>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</si>
  <si>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</si>
  <si>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</si>
  <si>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</si>
  <si>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</si>
  <si>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</si>
  <si>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</si>
  <si>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</si>
  <si>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</si>
  <si>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</si>
  <si>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</si>
  <si>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</si>
  <si>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</si>
  <si>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</si>
  <si>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</si>
  <si>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</si>
  <si>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</si>
  <si>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</si>
  <si>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</si>
  <si>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</si>
  <si>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</si>
  <si>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</si>
  <si>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</si>
  <si>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</si>
  <si>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</si>
  <si>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</si>
  <si>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</si>
  <si>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</si>
  <si>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</si>
  <si>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</si>
  <si>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</si>
  <si>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</si>
  <si>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</si>
  <si>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</si>
  <si>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</si>
  <si>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</si>
  <si>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</si>
  <si>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</si>
  <si>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</si>
  <si>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</si>
  <si>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</si>
  <si>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</si>
  <si>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</si>
  <si>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</si>
  <si>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</si>
  <si>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</si>
  <si>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</si>
  <si>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</si>
  <si>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</si>
  <si>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</si>
  <si>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</si>
  <si>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</si>
  <si>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</si>
  <si>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</si>
  <si>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</si>
  <si>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</si>
  <si>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</si>
  <si>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</si>
  <si>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</si>
  <si>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</si>
  <si>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</si>
  <si>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</si>
  <si>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</si>
  <si>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</si>
  <si>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</si>
  <si>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</si>
  <si>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</si>
  <si>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</si>
  <si>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</si>
  <si>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</si>
  <si>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</si>
  <si>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</si>
  <si>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</si>
  <si>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</si>
  <si>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</si>
  <si>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</si>
  <si>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</si>
  <si>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</si>
  <si>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</si>
  <si>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</si>
  <si>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</si>
  <si>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</si>
  <si>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</si>
  <si>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</si>
  <si>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</si>
  <si>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</si>
  <si>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</si>
  <si>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</si>
  <si>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</si>
  <si>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</si>
  <si>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</si>
  <si>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</si>
  <si>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</si>
  <si>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</si>
  <si>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</si>
  <si>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</si>
  <si>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</si>
  <si>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</si>
  <si>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</si>
  <si>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</si>
  <si>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</si>
  <si>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</si>
  <si>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</si>
  <si>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</si>
  <si>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</si>
  <si>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</si>
  <si>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</si>
  <si>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</si>
  <si>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</si>
  <si>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</si>
  <si>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</si>
  <si>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</si>
  <si>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</si>
  <si>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</si>
  <si>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</si>
  <si>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</si>
  <si>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</si>
  <si>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</si>
  <si>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</si>
  <si>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</si>
  <si>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</si>
  <si>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</si>
  <si>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</si>
  <si>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</si>
  <si>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</si>
  <si>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</si>
  <si>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</si>
  <si>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</si>
  <si>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</si>
  <si>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</si>
  <si>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</si>
  <si>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</si>
  <si>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</si>
  <si>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</si>
  <si>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</si>
  <si>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</si>
  <si>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</si>
  <si>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</si>
  <si>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</si>
  <si>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</si>
  <si>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</si>
  <si>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</si>
  <si>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</si>
  <si>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</si>
  <si>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</si>
  <si>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</si>
  <si>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</si>
  <si>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</si>
  <si>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</si>
  <si>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</si>
  <si>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</si>
  <si>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</si>
  <si>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</si>
  <si>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</si>
  <si>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</si>
  <si>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</si>
  <si>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</si>
  <si>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</si>
  <si>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</si>
  <si>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</si>
  <si>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</si>
  <si>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</si>
  <si>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</si>
  <si>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</si>
  <si>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</si>
  <si>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</si>
  <si>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</si>
  <si>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</si>
  <si>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</si>
  <si>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</si>
  <si>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</si>
  <si>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</si>
  <si>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</si>
  <si>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</si>
  <si>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</si>
  <si>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</si>
  <si>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</si>
  <si>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</si>
  <si>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</si>
  <si>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</si>
  <si>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</si>
  <si>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</si>
  <si>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</si>
  <si>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</si>
  <si>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</si>
  <si>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</si>
  <si>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</si>
  <si>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</si>
  <si>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</si>
  <si>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</si>
  <si>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</si>
  <si>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</si>
  <si>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</si>
  <si>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</si>
  <si>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</si>
  <si>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</si>
  <si>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</si>
  <si>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</si>
  <si>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</si>
  <si>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</si>
  <si>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</si>
  <si>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</si>
  <si>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</si>
  <si>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</si>
  <si>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</si>
  <si>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</si>
  <si>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</si>
  <si>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</si>
  <si>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</si>
  <si>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</si>
  <si>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</si>
  <si>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</si>
  <si>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</si>
  <si>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</si>
  <si>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</si>
  <si>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</si>
  <si>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</si>
  <si>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</si>
  <si>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</si>
  <si>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</si>
  <si>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</si>
  <si>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</si>
  <si>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</si>
  <si>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</si>
  <si>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</si>
  <si>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</si>
  <si>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</si>
  <si>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</si>
  <si>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</si>
  <si>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</si>
  <si>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</si>
  <si>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</si>
  <si>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</si>
  <si>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</si>
  <si>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</si>
  <si>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</si>
  <si>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</si>
  <si>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</si>
  <si>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</si>
  <si>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</si>
  <si>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</si>
  <si>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</si>
  <si>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</si>
  <si>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</si>
  <si>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</si>
  <si>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</si>
  <si>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</si>
  <si>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</si>
  <si>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</si>
  <si>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</si>
  <si>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</si>
  <si>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</si>
  <si>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</si>
  <si>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</si>
  <si>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</si>
  <si>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</si>
  <si>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</si>
  <si>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</si>
  <si>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</si>
  <si>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</si>
  <si>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</si>
  <si>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</si>
  <si>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</si>
  <si>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</si>
  <si>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</si>
  <si>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</si>
  <si>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</si>
  <si>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</si>
  <si>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</si>
  <si>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</si>
  <si>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</si>
  <si>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</si>
  <si>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</si>
  <si>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</si>
  <si>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</si>
  <si>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</si>
  <si>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</si>
  <si>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</si>
  <si>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</si>
  <si>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</si>
  <si>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</si>
  <si>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</si>
  <si>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</si>
  <si>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</si>
  <si>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</si>
  <si>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</si>
  <si>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</si>
  <si>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</si>
  <si>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</si>
  <si>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</si>
  <si>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</si>
  <si>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</si>
  <si>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</si>
  <si>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</si>
  <si>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</si>
  <si>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</si>
  <si>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</si>
  <si>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</si>
  <si>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</si>
  <si>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</si>
  <si>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</si>
  <si>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</si>
  <si>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</si>
  <si>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</si>
  <si>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</si>
  <si>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</si>
  <si>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</si>
  <si>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</si>
  <si>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</si>
  <si>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</si>
  <si>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</si>
  <si>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</si>
  <si>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</si>
  <si>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</si>
  <si>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</si>
  <si>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</si>
  <si>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</si>
  <si>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</si>
  <si>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</si>
  <si>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</si>
  <si>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</si>
  <si>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</si>
  <si>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</si>
  <si>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</si>
  <si>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</si>
  <si>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</si>
  <si>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</si>
  <si>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</si>
  <si>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</si>
  <si>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</si>
  <si>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</si>
  <si>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</si>
  <si>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</si>
  <si>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</si>
  <si>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</si>
  <si>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</si>
  <si>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</si>
  <si>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</si>
  <si>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</si>
  <si>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</si>
  <si>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</si>
  <si>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</si>
  <si>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</si>
  <si>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</si>
  <si>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</si>
  <si>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</si>
  <si>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</si>
  <si>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</si>
  <si>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</si>
  <si>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</si>
  <si>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</si>
  <si>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</si>
  <si>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</si>
  <si>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</si>
  <si>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</si>
  <si>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</si>
  <si>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</si>
  <si>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</si>
  <si>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</si>
  <si>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</si>
  <si>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</si>
  <si>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</si>
  <si>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</si>
  <si>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</si>
  <si>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</si>
  <si>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</si>
  <si>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</si>
  <si>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</si>
  <si>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</si>
  <si>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</si>
  <si>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</si>
  <si>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</si>
  <si>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</si>
  <si>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</si>
  <si>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</si>
  <si>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</si>
  <si>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</si>
  <si>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</si>
  <si>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</si>
  <si>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</si>
  <si>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</si>
  <si>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</si>
  <si>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</si>
  <si>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</si>
  <si>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</si>
  <si>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</si>
  <si>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</si>
  <si>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</si>
  <si>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</si>
  <si>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</si>
  <si>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</si>
  <si>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</si>
  <si>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</si>
  <si>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</si>
  <si>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</si>
  <si>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</si>
  <si>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</si>
  <si>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</si>
  <si>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</si>
  <si>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</si>
  <si>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</si>
  <si>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</si>
  <si>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</si>
  <si>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</si>
  <si>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</si>
  <si>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</si>
  <si>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</si>
  <si>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</si>
  <si>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</si>
  <si>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</si>
  <si>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</si>
  <si>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</si>
  <si>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</si>
  <si>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</si>
  <si>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</si>
  <si>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</si>
  <si>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</si>
  <si>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</si>
  <si>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</si>
  <si>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</si>
  <si>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</si>
  <si>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</si>
  <si>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</si>
  <si>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</si>
  <si>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</si>
  <si>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</si>
  <si>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</si>
  <si>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</si>
  <si>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</si>
  <si>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</si>
  <si>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</si>
  <si>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</si>
  <si>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</si>
  <si>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</si>
  <si>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</si>
  <si>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</si>
  <si>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</si>
  <si>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</si>
  <si>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</si>
  <si>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</si>
  <si>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</si>
  <si>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</si>
  <si>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</si>
  <si>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</si>
  <si>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</si>
  <si>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</si>
  <si>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</si>
  <si>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</si>
  <si>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</si>
  <si>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</si>
  <si>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</si>
  <si>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</si>
  <si>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</si>
  <si>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</si>
  <si>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</si>
  <si>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</si>
  <si>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</si>
  <si>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</si>
  <si>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</si>
  <si>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</si>
  <si>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</si>
  <si>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</si>
  <si>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</si>
  <si>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</si>
  <si>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</si>
  <si>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</si>
  <si>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</si>
  <si>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</si>
  <si>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</si>
  <si>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</si>
  <si>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</si>
  <si>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</si>
  <si>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</si>
  <si>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</si>
  <si>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</si>
  <si>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</si>
  <si>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</si>
  <si>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</si>
  <si>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</si>
  <si>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</si>
  <si>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</si>
  <si>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</si>
  <si>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</si>
  <si>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</si>
  <si>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</si>
  <si>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</si>
  <si>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</si>
  <si>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</si>
  <si>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</si>
  <si>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</si>
  <si>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</si>
  <si>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</si>
  <si>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</si>
  <si>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</si>
  <si>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</si>
  <si>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</si>
  <si>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</si>
  <si>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</si>
  <si>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</si>
  <si>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</si>
  <si>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</si>
  <si>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</si>
  <si>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</si>
  <si>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</si>
  <si>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</si>
  <si>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</si>
  <si>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</si>
  <si>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</si>
  <si>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</si>
  <si>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</si>
  <si>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</si>
  <si>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</si>
  <si>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</si>
  <si>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</si>
  <si>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</si>
  <si>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</si>
  <si>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</si>
  <si>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</si>
  <si>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</si>
  <si>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</si>
  <si>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</si>
  <si>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</si>
  <si>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</si>
  <si>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</si>
  <si>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</si>
  <si>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</si>
  <si>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</si>
  <si>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</si>
  <si>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</si>
  <si>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</si>
  <si>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</si>
  <si>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</si>
  <si>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</si>
  <si>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</si>
  <si>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</si>
  <si>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</si>
  <si>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</si>
  <si>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</si>
  <si>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</si>
  <si>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</si>
  <si>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</si>
  <si>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</si>
  <si>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</si>
  <si>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</si>
  <si>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</si>
  <si>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</si>
  <si>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</si>
  <si>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</si>
  <si>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</si>
  <si>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</si>
  <si>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</si>
  <si>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</si>
  <si>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</si>
  <si>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</si>
  <si>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</si>
  <si>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</si>
  <si>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</si>
  <si>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</si>
  <si>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</si>
  <si>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</si>
  <si>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</si>
  <si>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</si>
  <si>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</si>
  <si>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</si>
  <si>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</si>
  <si>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</si>
  <si>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</si>
  <si>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</si>
  <si>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</si>
  <si>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</si>
  <si>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</si>
  <si>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</si>
  <si>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</si>
  <si>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</si>
  <si>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</si>
  <si>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</si>
  <si>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</si>
  <si>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</si>
  <si>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</si>
  <si>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</si>
  <si>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</si>
  <si>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</si>
  <si>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</si>
  <si>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</si>
  <si>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</si>
  <si>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</si>
  <si>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</si>
  <si>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</si>
  <si>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</si>
  <si>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</si>
  <si>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</si>
  <si>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</si>
  <si>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</si>
  <si>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</si>
  <si>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</si>
  <si>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</si>
  <si>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</si>
  <si>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</si>
  <si>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</si>
  <si>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</si>
  <si>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</si>
  <si>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</si>
  <si>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</si>
  <si>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</si>
  <si>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</si>
  <si>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</si>
  <si>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</si>
  <si>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</si>
  <si>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</si>
  <si>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</si>
  <si>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</si>
  <si>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</si>
  <si>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</si>
  <si>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</si>
  <si>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</si>
  <si>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</si>
  <si>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</si>
  <si>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</si>
  <si>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</si>
  <si>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</si>
  <si>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</si>
  <si>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</si>
  <si>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</si>
  <si>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</si>
  <si>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</si>
  <si>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</si>
  <si>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</si>
  <si>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</si>
  <si>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</si>
  <si>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</si>
  <si>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</si>
  <si>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</si>
  <si>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</si>
  <si>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</si>
  <si>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</si>
  <si>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</si>
  <si>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</si>
  <si>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</si>
  <si>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</si>
  <si>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</si>
  <si>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</si>
  <si>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</si>
  <si>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</si>
  <si>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</si>
  <si>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</si>
  <si>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</si>
  <si>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</si>
  <si>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</si>
  <si>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</si>
  <si>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</si>
  <si>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</si>
  <si>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</si>
  <si>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</si>
  <si>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</si>
  <si>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</si>
  <si>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</si>
  <si>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</si>
  <si>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</si>
  <si>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</si>
  <si>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</si>
  <si>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</si>
  <si>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</si>
  <si>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</si>
  <si>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</si>
  <si>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</si>
  <si>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</si>
  <si>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</si>
  <si>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</si>
  <si>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</si>
  <si>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</si>
  <si>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</si>
  <si>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</si>
  <si>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</si>
  <si>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</si>
  <si>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</si>
  <si>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</si>
  <si>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</si>
  <si>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</si>
  <si>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</si>
  <si>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</si>
  <si>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</si>
  <si>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</si>
  <si>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</si>
  <si>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</si>
  <si>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</si>
  <si>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</si>
  <si>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</si>
  <si>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</si>
  <si>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</si>
  <si>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</si>
  <si>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</si>
  <si>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</si>
  <si>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</si>
  <si>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</si>
  <si>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</si>
  <si>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</si>
  <si>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</si>
  <si>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</si>
  <si>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</si>
  <si>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</si>
  <si>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</si>
  <si>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</si>
  <si>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</si>
  <si>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</si>
  <si>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</si>
  <si>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</si>
  <si>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</si>
  <si>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</si>
  <si>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</si>
  <si>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</si>
  <si>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</si>
  <si>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</si>
  <si>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</si>
  <si>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</si>
  <si>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</si>
  <si>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</si>
  <si>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</si>
  <si>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</si>
  <si>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</si>
  <si>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</si>
  <si>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</si>
  <si>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</si>
  <si>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</si>
  <si>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</si>
  <si>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</si>
  <si>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</si>
  <si>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</si>
  <si>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</si>
  <si>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</si>
  <si>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</si>
  <si>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</si>
  <si>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</si>
  <si>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</si>
  <si>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</si>
  <si>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</si>
  <si>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</si>
  <si>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</si>
  <si>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</si>
  <si>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</si>
  <si>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</si>
  <si>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</si>
  <si>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</si>
  <si>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</si>
  <si>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</si>
  <si>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</si>
  <si>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</si>
  <si>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</si>
  <si>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</si>
  <si>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</si>
  <si>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</si>
  <si>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</si>
  <si>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</si>
  <si>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</si>
  <si>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</si>
  <si>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</si>
  <si>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</si>
  <si>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</si>
  <si>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</si>
  <si>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</si>
  <si>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</si>
  <si>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</si>
  <si>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</si>
  <si>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</si>
  <si>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</si>
  <si>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</si>
  <si>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</si>
  <si>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</si>
  <si>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</si>
  <si>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</si>
  <si>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</si>
  <si>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</si>
  <si>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</si>
  <si>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</si>
  <si>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</si>
  <si>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</si>
  <si>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</si>
  <si>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</si>
  <si>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</si>
  <si>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</si>
  <si>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</si>
  <si>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</si>
  <si>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</si>
  <si>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</si>
  <si>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</si>
  <si>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</si>
  <si>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</si>
  <si>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</si>
  <si>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</si>
  <si>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</si>
  <si>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</si>
  <si>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</si>
  <si>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</si>
  <si>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</si>
  <si>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</si>
  <si>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</si>
  <si>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</si>
  <si>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</si>
  <si>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</si>
  <si>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</si>
  <si>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</si>
  <si>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</si>
  <si>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</si>
  <si>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</si>
  <si>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</si>
  <si>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</si>
  <si>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</si>
  <si>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</si>
  <si>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</si>
  <si>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</si>
  <si>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</si>
  <si>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</si>
  <si>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</si>
  <si>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</si>
  <si>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</si>
  <si>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</si>
  <si>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</si>
  <si>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</si>
  <si>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</si>
  <si>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</si>
  <si>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</si>
  <si>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</si>
  <si>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</si>
  <si>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</si>
  <si>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</si>
  <si>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</si>
  <si>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</si>
  <si>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</si>
  <si>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</si>
  <si>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</si>
  <si>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</si>
  <si>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</si>
  <si>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</si>
  <si>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</si>
  <si>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</si>
  <si>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</si>
  <si>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</si>
  <si>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</si>
  <si>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</si>
  <si>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</si>
  <si>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</si>
  <si>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</si>
  <si>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</si>
  <si>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</si>
  <si>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</si>
  <si>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</si>
  <si>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</si>
  <si>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</si>
  <si>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</si>
  <si>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</si>
  <si>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</si>
  <si>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</si>
  <si>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</si>
  <si>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</si>
  <si>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</si>
  <si>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</si>
  <si>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</si>
  <si>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</si>
  <si>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</si>
  <si>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</si>
  <si>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</si>
  <si>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</si>
  <si>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</si>
  <si>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</si>
  <si>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</si>
  <si>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</si>
  <si>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</si>
  <si>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</si>
  <si>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</si>
  <si>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</si>
  <si>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</si>
  <si>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</si>
  <si>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</si>
  <si>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</si>
  <si>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</si>
  <si>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</si>
  <si>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</si>
  <si>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</si>
  <si>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</si>
  <si>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</si>
  <si>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</si>
  <si>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</si>
  <si>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</si>
  <si>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</si>
  <si>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</si>
  <si>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</si>
  <si>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</si>
  <si>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</si>
  <si>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</si>
  <si>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</si>
  <si>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</si>
  <si>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</si>
  <si>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</si>
  <si>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</si>
  <si>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</si>
  <si>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</si>
  <si>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</si>
  <si>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</si>
  <si>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</si>
  <si>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</si>
  <si>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</si>
  <si>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</si>
  <si>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</si>
  <si>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</si>
  <si>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</si>
  <si>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</si>
  <si>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</si>
  <si>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</si>
  <si>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</si>
  <si>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</si>
  <si>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</si>
  <si>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</si>
  <si>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</si>
  <si>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</si>
  <si>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</si>
  <si>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</si>
  <si>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</si>
  <si>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</si>
  <si>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</si>
  <si>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</si>
  <si>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</si>
  <si>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</si>
  <si>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</si>
  <si>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</si>
  <si>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</si>
  <si>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</si>
  <si>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</si>
  <si>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</si>
  <si>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</si>
  <si>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</si>
  <si>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</si>
  <si>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</si>
  <si>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</si>
  <si>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</si>
  <si>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</si>
  <si>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</si>
  <si>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</si>
  <si>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</si>
  <si>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</si>
  <si>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</si>
  <si>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</si>
  <si>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</si>
  <si>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</si>
  <si>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</si>
  <si>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</si>
  <si>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</si>
  <si>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</si>
  <si>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</si>
  <si>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</si>
  <si>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</si>
  <si>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</si>
  <si>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</si>
  <si>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</si>
  <si>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</si>
  <si>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</si>
  <si>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</si>
  <si>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</si>
  <si>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</si>
  <si>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</si>
  <si>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</si>
  <si>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</si>
  <si>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</si>
  <si>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</si>
  <si>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</si>
  <si>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</si>
  <si>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</si>
  <si>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</si>
  <si>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</si>
  <si>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</si>
  <si>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</si>
  <si>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</si>
  <si>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</si>
  <si>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</si>
  <si>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</si>
  <si>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</si>
  <si>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</si>
  <si>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</si>
  <si>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</si>
  <si>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</si>
  <si>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</si>
  <si>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</si>
  <si>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</si>
  <si>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</si>
  <si>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</si>
  <si>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</si>
  <si>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</si>
  <si>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</si>
  <si>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</si>
  <si>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</si>
  <si>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</si>
  <si>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</si>
  <si>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</si>
  <si>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</si>
  <si>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</si>
  <si>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</si>
  <si>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</si>
  <si>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</si>
  <si>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</si>
  <si>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</si>
  <si>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</si>
  <si>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</si>
  <si>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</si>
  <si>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</si>
  <si>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</si>
  <si>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</si>
  <si>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</si>
  <si>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</si>
  <si>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</si>
  <si>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</si>
  <si>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</si>
  <si>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</si>
  <si>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</si>
  <si>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</si>
  <si>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</si>
  <si>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</si>
  <si>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</si>
  <si>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</si>
  <si>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</si>
  <si>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</si>
  <si>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</si>
  <si>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</si>
  <si>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</si>
  <si>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</si>
  <si>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</si>
  <si>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</si>
  <si>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</si>
  <si>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</si>
  <si>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</si>
  <si>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</si>
  <si>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</si>
  <si>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</si>
  <si>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</si>
  <si>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</si>
  <si>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</si>
  <si>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</si>
  <si>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</si>
  <si>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</si>
  <si>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</si>
  <si>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</si>
  <si>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</si>
  <si>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</si>
  <si>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</si>
  <si>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</si>
  <si>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</si>
  <si>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</si>
  <si>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</si>
  <si>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</si>
  <si>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</si>
  <si>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</si>
  <si>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</si>
  <si>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</si>
  <si>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</si>
  <si>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</si>
  <si>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</si>
  <si>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</si>
  <si>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</si>
  <si>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</si>
  <si>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</si>
  <si>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</si>
  <si>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</si>
  <si>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</si>
  <si>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</si>
  <si>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</si>
  <si>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</si>
  <si>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</si>
  <si>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</si>
  <si>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</si>
  <si>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</si>
  <si>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</si>
  <si>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</si>
  <si>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</si>
  <si>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</si>
  <si>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</si>
  <si>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</si>
  <si>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</si>
  <si>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</si>
  <si>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</si>
  <si>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</si>
  <si>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</si>
  <si>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</si>
  <si>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</si>
  <si>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</si>
  <si>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</si>
  <si>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</si>
  <si>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</si>
  <si>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</si>
  <si>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</si>
  <si>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</si>
  <si>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</si>
  <si>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</si>
  <si>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</si>
  <si>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</si>
  <si>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</si>
  <si>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</si>
  <si>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</si>
  <si>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</si>
  <si>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</si>
  <si>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</si>
  <si>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</si>
  <si>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</si>
  <si>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</si>
  <si>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</si>
  <si>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</si>
  <si>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</si>
  <si>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</si>
  <si>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</si>
  <si>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</si>
  <si>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</si>
  <si>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</si>
  <si>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</si>
  <si>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</si>
  <si>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</si>
  <si>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</si>
  <si>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</si>
  <si>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</si>
  <si>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</si>
  <si>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</si>
  <si>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</si>
  <si>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</si>
  <si>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</si>
  <si>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</si>
  <si>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</si>
  <si>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</si>
  <si>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</si>
  <si>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</si>
  <si>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</si>
  <si>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</si>
  <si>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</si>
  <si>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</si>
  <si>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</si>
  <si>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</si>
  <si>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</si>
  <si>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</si>
  <si>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</si>
  <si>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</si>
  <si>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</si>
  <si>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</si>
  <si>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</si>
  <si>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</si>
  <si>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</si>
  <si>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</si>
  <si>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</si>
  <si>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</si>
  <si>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</si>
  <si>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</si>
  <si>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</si>
  <si>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</si>
  <si>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</si>
  <si>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</si>
  <si>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</si>
  <si>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</si>
  <si>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</si>
  <si>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</si>
  <si>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</si>
  <si>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</si>
  <si>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</si>
  <si>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</si>
  <si>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</si>
  <si>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</si>
  <si>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</si>
  <si>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</si>
  <si>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</si>
  <si>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</si>
  <si>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</si>
  <si>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</si>
  <si>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</si>
  <si>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</si>
  <si>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</si>
  <si>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</si>
  <si>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</si>
  <si>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</si>
  <si>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</si>
  <si>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</si>
  <si>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</si>
  <si>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</si>
  <si>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</si>
  <si>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</si>
  <si>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</si>
  <si>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</si>
  <si>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</si>
  <si>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</si>
  <si>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</si>
  <si>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</si>
  <si>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</si>
  <si>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</si>
  <si>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</si>
  <si>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</si>
  <si>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</si>
  <si>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</si>
  <si>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</si>
  <si>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</si>
  <si>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</si>
  <si>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</si>
  <si>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</si>
  <si>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</si>
  <si>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</si>
  <si>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</si>
  <si>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</si>
  <si>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</si>
  <si>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</si>
  <si>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</si>
  <si>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</si>
  <si>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</si>
  <si>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</si>
  <si>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</si>
  <si>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</si>
  <si>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</si>
  <si>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</si>
  <si>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</si>
  <si>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</si>
  <si>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</si>
  <si>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</si>
  <si>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</si>
  <si>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</si>
  <si>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</si>
  <si>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</si>
  <si>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</si>
  <si>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</si>
  <si>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</si>
  <si>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</si>
  <si>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</si>
  <si>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</si>
  <si>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</si>
  <si>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</si>
  <si>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</si>
  <si>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</si>
  <si>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</si>
  <si>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</si>
  <si>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</si>
  <si>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</si>
  <si>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</si>
  <si>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</si>
  <si>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</si>
  <si>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</si>
  <si>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</si>
  <si>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</si>
  <si>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</si>
  <si>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</si>
  <si>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</si>
  <si>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</si>
  <si>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</si>
  <si>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</si>
  <si>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</si>
  <si>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</si>
  <si>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</si>
  <si>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</si>
  <si>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</si>
  <si>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</si>
  <si>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</si>
  <si>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</si>
  <si>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</si>
  <si>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</si>
  <si>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</si>
  <si>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</si>
  <si>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</si>
  <si>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</si>
  <si>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</si>
  <si>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</si>
  <si>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</si>
  <si>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</si>
  <si>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</si>
  <si>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</si>
  <si>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</si>
  <si>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</si>
  <si>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</si>
  <si>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</si>
  <si>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</si>
  <si>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</si>
  <si>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</si>
  <si>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</si>
  <si>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</si>
  <si>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</si>
  <si>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</si>
  <si>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</si>
  <si>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</si>
  <si>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</si>
  <si>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</si>
  <si>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</si>
  <si>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</si>
  <si>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</si>
  <si>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</si>
  <si>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</si>
  <si>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</si>
  <si>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</si>
  <si>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</si>
  <si>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</si>
  <si>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</si>
  <si>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</si>
  <si>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</si>
  <si>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</si>
  <si>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</si>
  <si>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</si>
  <si>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</si>
  <si>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</si>
  <si>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</si>
  <si>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</si>
  <si>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</si>
  <si>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</si>
  <si>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</si>
  <si>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</si>
  <si>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</si>
  <si>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</si>
  <si>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</si>
  <si>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</si>
  <si>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</si>
  <si>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</si>
  <si>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</si>
  <si>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</si>
  <si>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</si>
  <si>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</si>
  <si>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</si>
  <si>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</si>
  <si>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</si>
  <si>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</si>
  <si>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</si>
  <si>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</si>
  <si>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</si>
  <si>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</si>
  <si>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</si>
  <si>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</si>
  <si>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</si>
  <si>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</si>
  <si>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</si>
  <si>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</si>
  <si>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</si>
  <si>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</si>
  <si>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</si>
  <si>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</si>
  <si>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</si>
  <si>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</si>
  <si>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</si>
  <si>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</si>
  <si>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</si>
  <si>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</si>
  <si>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</si>
  <si>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</si>
  <si>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</si>
  <si>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</si>
  <si>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</si>
  <si>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</si>
  <si>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</si>
  <si>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</si>
  <si>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</si>
  <si>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</si>
  <si>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</si>
  <si>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</si>
  <si>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</si>
  <si>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</si>
  <si>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</si>
  <si>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</si>
  <si>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</si>
  <si>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</si>
  <si>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</si>
  <si>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</si>
  <si>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</si>
  <si>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</si>
  <si>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</si>
  <si>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</si>
  <si>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</si>
  <si>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</si>
  <si>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</si>
  <si>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</si>
  <si>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</si>
  <si>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</si>
  <si>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</si>
  <si>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</si>
  <si>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</si>
  <si>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</si>
  <si>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</si>
  <si>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</si>
  <si>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</si>
  <si>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</si>
  <si>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</si>
  <si>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</si>
  <si>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</si>
  <si>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</si>
  <si>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</si>
  <si>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</si>
  <si>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</si>
  <si>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</si>
  <si>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</si>
  <si>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</si>
  <si>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</si>
  <si>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</si>
  <si>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</si>
  <si>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</si>
  <si>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</si>
  <si>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</si>
  <si>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</si>
  <si>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</si>
  <si>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</si>
  <si>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</si>
  <si>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</si>
  <si>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</si>
  <si>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</si>
  <si>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</si>
  <si>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</si>
  <si>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</si>
  <si>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</si>
  <si>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</si>
  <si>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</si>
  <si>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</si>
  <si>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</si>
  <si>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</si>
  <si>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</si>
  <si>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</si>
  <si>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</si>
  <si>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</si>
  <si>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</si>
  <si>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</si>
  <si>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</si>
  <si>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</si>
  <si>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</si>
  <si>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</si>
  <si>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</si>
  <si>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</si>
  <si>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</si>
  <si>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</si>
  <si>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</si>
  <si>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</si>
  <si>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</si>
  <si>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</si>
  <si>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</si>
  <si>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</si>
  <si>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</si>
  <si>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</si>
  <si>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</si>
  <si>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</si>
  <si>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</si>
  <si>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</si>
  <si>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</si>
  <si>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</si>
  <si>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</si>
  <si>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</si>
  <si>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</si>
  <si>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</si>
  <si>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</si>
  <si>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</si>
  <si>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</si>
  <si>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</si>
  <si>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</si>
  <si>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</si>
  <si>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</si>
  <si>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</si>
  <si>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</si>
  <si>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</si>
  <si>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</si>
  <si>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</si>
  <si>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</si>
  <si>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</si>
  <si>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</si>
  <si>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</si>
  <si>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</si>
  <si>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</si>
  <si>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</si>
  <si>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</si>
  <si>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</si>
  <si>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</si>
  <si>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</si>
  <si>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</si>
  <si>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</si>
  <si>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</si>
  <si>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</si>
  <si>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</si>
  <si>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</si>
  <si>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</si>
  <si>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</si>
  <si>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</si>
  <si>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</si>
  <si>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</si>
  <si>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</si>
  <si>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</si>
  <si>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</si>
  <si>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</si>
  <si>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</si>
  <si>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</si>
  <si>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</si>
  <si>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</si>
  <si>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</si>
  <si>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</si>
  <si>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</si>
  <si>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</si>
  <si>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</si>
  <si>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</si>
  <si>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</si>
  <si>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</si>
  <si>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</si>
  <si>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</si>
  <si>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</si>
  <si>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</si>
  <si>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</si>
  <si>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</si>
  <si>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</si>
  <si>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</si>
  <si>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</si>
  <si>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</si>
  <si>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</si>
  <si>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</si>
  <si>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</si>
  <si>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</si>
  <si>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</si>
  <si>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</si>
  <si>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</si>
  <si>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</si>
  <si>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</si>
  <si>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</si>
  <si>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</si>
  <si>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</si>
  <si>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</si>
  <si>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</si>
  <si>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</si>
  <si>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</si>
  <si>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</si>
  <si>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</si>
  <si>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</si>
  <si>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</si>
  <si>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</si>
  <si>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</si>
  <si>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</si>
  <si>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</si>
  <si>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</si>
  <si>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</si>
  <si>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</si>
  <si>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</si>
  <si>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</si>
  <si>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</si>
  <si>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</si>
  <si>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</si>
  <si>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</si>
  <si>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</si>
  <si>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</si>
  <si>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</si>
  <si>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</si>
  <si>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</si>
  <si>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</si>
  <si>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</si>
  <si>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</si>
  <si>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</si>
  <si>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</si>
  <si>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</si>
  <si>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</si>
  <si>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</si>
  <si>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</si>
  <si>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</si>
  <si>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</si>
  <si>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</si>
  <si>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</si>
  <si>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</si>
  <si>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</si>
  <si>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</si>
  <si>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</si>
  <si>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</si>
  <si>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</si>
  <si>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</si>
  <si>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</si>
  <si>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</si>
  <si>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</si>
  <si>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</si>
  <si>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</si>
  <si>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</si>
  <si>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</si>
  <si>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</si>
  <si>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</si>
  <si>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</si>
  <si>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</si>
  <si>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</si>
  <si>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</si>
  <si>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</si>
  <si>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</si>
  <si>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</si>
  <si>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</si>
  <si>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</si>
  <si>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</si>
  <si>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</si>
  <si>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</si>
  <si>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</si>
  <si>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</si>
  <si>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</si>
  <si>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</si>
  <si>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</si>
  <si>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</si>
  <si>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</si>
  <si>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</si>
  <si>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</si>
  <si>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</si>
  <si>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</si>
  <si>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</si>
  <si>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</si>
  <si>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</si>
  <si>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</si>
  <si>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</si>
  <si>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</si>
  <si>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</si>
  <si>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</si>
  <si>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</si>
  <si>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</si>
  <si>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</si>
  <si>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</si>
  <si>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</si>
  <si>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</si>
  <si>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</si>
  <si>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</si>
  <si>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</si>
  <si>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</si>
  <si>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</si>
  <si>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</si>
  <si>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</si>
  <si>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</si>
  <si>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</si>
  <si>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</si>
  <si>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</si>
  <si>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</si>
  <si>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</si>
  <si>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</si>
  <si>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</si>
  <si>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</si>
  <si>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</si>
  <si>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</si>
  <si>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</si>
  <si>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</si>
  <si>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</si>
  <si>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</si>
  <si>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</si>
  <si>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</si>
  <si>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</si>
  <si>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</si>
  <si>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</si>
  <si>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</si>
  <si>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</si>
  <si>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</si>
  <si>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</si>
  <si>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</si>
  <si>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</si>
  <si>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</si>
  <si>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</si>
  <si>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</si>
  <si>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</si>
  <si>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</si>
  <si>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</si>
  <si>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</si>
  <si>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</si>
  <si>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</si>
  <si>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</si>
  <si>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</si>
  <si>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</si>
  <si>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</si>
  <si>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</si>
  <si>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</si>
  <si>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</si>
  <si>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</si>
  <si>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</si>
  <si>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</si>
  <si>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</si>
  <si>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</si>
  <si>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</si>
  <si>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</si>
  <si>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</si>
  <si>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</si>
  <si>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</si>
  <si>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</si>
  <si>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</si>
  <si>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</si>
  <si>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</si>
  <si>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</si>
  <si>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</si>
  <si>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</si>
  <si>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</si>
  <si>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</si>
  <si>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</si>
  <si>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</si>
  <si>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</si>
  <si>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</si>
  <si>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</si>
  <si>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</si>
  <si>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</si>
  <si>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</si>
  <si>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</si>
  <si>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</si>
  <si>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</si>
  <si>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</si>
  <si>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</si>
  <si>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</si>
  <si>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</si>
  <si>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</si>
  <si>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</si>
  <si>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</si>
  <si>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</si>
  <si>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</si>
  <si>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</si>
  <si>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</si>
  <si>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</si>
  <si>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</si>
  <si>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</si>
  <si>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</si>
  <si>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</si>
  <si>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</si>
  <si>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</si>
  <si>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</si>
  <si>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</si>
  <si>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</si>
  <si>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</si>
  <si>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</si>
  <si>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</si>
  <si>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</si>
  <si>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</si>
  <si>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</si>
  <si>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</si>
  <si>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</si>
  <si>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</si>
  <si>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</si>
  <si>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</si>
  <si>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</si>
  <si>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</si>
  <si>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</si>
  <si>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</si>
  <si>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</si>
  <si>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</si>
  <si>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</si>
  <si>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</si>
  <si>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</si>
  <si>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</si>
  <si>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</si>
  <si>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</si>
  <si>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</si>
  <si>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</si>
  <si>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</si>
  <si>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</si>
  <si>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</si>
  <si>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</si>
  <si>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</si>
  <si>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</si>
  <si>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</si>
  <si>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</si>
  <si>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</si>
  <si>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</si>
  <si>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</si>
  <si>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</si>
  <si>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</si>
  <si>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</si>
  <si>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</si>
  <si>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</si>
  <si>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</si>
  <si>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</si>
  <si>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</si>
  <si>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</si>
  <si>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</si>
  <si>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</si>
  <si>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</si>
  <si>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</si>
  <si>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</si>
  <si>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</si>
  <si>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</si>
  <si>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</si>
  <si>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</si>
  <si>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</si>
  <si>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</si>
  <si>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</si>
  <si>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</si>
  <si>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</si>
  <si>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</si>
  <si>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</si>
  <si>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</si>
  <si>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</si>
  <si>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</si>
  <si>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</si>
  <si>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</si>
  <si>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</si>
  <si>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</si>
  <si>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</si>
  <si>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</si>
  <si>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</si>
  <si>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</si>
  <si>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</si>
  <si>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</si>
  <si>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</si>
  <si>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</si>
  <si>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</si>
  <si>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</si>
  <si>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</si>
  <si>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</si>
  <si>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</si>
  <si>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</si>
  <si>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</si>
  <si>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</si>
  <si>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</si>
  <si>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</si>
  <si>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</si>
  <si>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</si>
  <si>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</si>
  <si>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</si>
  <si>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</si>
  <si>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</si>
  <si>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</si>
  <si>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</si>
  <si>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</si>
  <si>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</si>
  <si>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</si>
  <si>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</si>
  <si>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</si>
  <si>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</si>
  <si>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</si>
  <si>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</si>
  <si>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</si>
  <si>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</si>
  <si>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</si>
  <si>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</si>
  <si>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</si>
  <si>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</si>
  <si>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</si>
  <si>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</si>
  <si>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</si>
  <si>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</si>
  <si>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</si>
  <si>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</si>
  <si>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</si>
  <si>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</si>
  <si>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</si>
  <si>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</si>
  <si>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</si>
  <si>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</si>
  <si>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</si>
  <si>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</si>
  <si>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</si>
  <si>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</si>
  <si>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</si>
  <si>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</si>
  <si>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</si>
  <si>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</si>
  <si>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</si>
  <si>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</si>
  <si>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</si>
  <si>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</si>
  <si>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</si>
  <si>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</si>
  <si>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</si>
  <si>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</si>
  <si>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</si>
  <si>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</si>
  <si>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</si>
  <si>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</si>
  <si>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</si>
  <si>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</si>
  <si>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</si>
  <si>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</si>
  <si>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</si>
  <si>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</si>
  <si>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</si>
  <si>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</si>
  <si>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</si>
  <si>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</si>
  <si>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</si>
  <si>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</si>
  <si>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</si>
  <si>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</si>
  <si>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</si>
  <si>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</si>
  <si>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</si>
  <si>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</si>
  <si>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</si>
  <si>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</si>
  <si>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</si>
  <si>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</si>
  <si>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</si>
  <si>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</si>
  <si>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</si>
  <si>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</si>
  <si>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</si>
  <si>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</si>
  <si>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</si>
  <si>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</si>
  <si>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</si>
  <si>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</si>
  <si>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</si>
  <si>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</si>
  <si>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</si>
  <si>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</si>
  <si>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</si>
  <si>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</si>
  <si>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</si>
  <si>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</si>
  <si>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</si>
  <si>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</si>
  <si>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</si>
  <si>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</si>
  <si>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</si>
  <si>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</si>
  <si>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</si>
  <si>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</si>
  <si>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</si>
  <si>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</si>
  <si>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</si>
  <si>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</si>
  <si>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</si>
  <si>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</si>
  <si>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</si>
  <si>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</si>
  <si>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</si>
  <si>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</si>
  <si>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</si>
  <si>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</si>
  <si>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</si>
  <si>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</si>
  <si>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</si>
  <si>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</si>
  <si>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</si>
  <si>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</si>
  <si>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</si>
  <si>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</si>
  <si>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</si>
  <si>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</si>
  <si>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</si>
  <si>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</si>
  <si>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</si>
  <si>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</si>
  <si>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</si>
  <si>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</si>
  <si>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</si>
  <si>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</si>
  <si>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</si>
  <si>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</si>
  <si>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</si>
  <si>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</si>
  <si>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</si>
  <si>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</si>
  <si>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</si>
  <si>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</si>
  <si>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</si>
  <si>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</si>
  <si>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</si>
  <si>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</si>
  <si>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</si>
  <si>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</si>
  <si>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</si>
  <si>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</si>
  <si>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</si>
  <si>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</si>
  <si>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</si>
  <si>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</si>
  <si>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</si>
  <si>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</si>
  <si>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</si>
  <si>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</si>
  <si>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</si>
  <si>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</si>
  <si>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</si>
  <si>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</si>
  <si>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</si>
  <si>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</si>
  <si>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</si>
  <si>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</si>
  <si>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</si>
  <si>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</si>
  <si>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</si>
  <si>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</si>
  <si>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</si>
  <si>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</si>
  <si>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</si>
  <si>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</si>
  <si>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</si>
  <si>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</si>
  <si>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</si>
  <si>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</si>
  <si>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</si>
  <si>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</si>
  <si>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</si>
  <si>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</si>
  <si>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</si>
  <si>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</si>
  <si>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</si>
  <si>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</si>
  <si>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</si>
  <si>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</si>
  <si>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</si>
  <si>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</si>
  <si>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</si>
  <si>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</si>
  <si>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</si>
  <si>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</si>
  <si>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</si>
  <si>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</si>
  <si>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</si>
  <si>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</si>
  <si>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</si>
  <si>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</si>
  <si>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</si>
  <si>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</si>
  <si>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</si>
  <si>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</si>
  <si>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</si>
  <si>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</si>
  <si>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</si>
  <si>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</si>
  <si>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</si>
  <si>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</si>
  <si>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</si>
  <si>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</si>
  <si>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</si>
  <si>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</si>
  <si>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</si>
  <si>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</si>
  <si>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</si>
  <si>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</si>
  <si>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</si>
  <si>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</si>
  <si>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</si>
  <si>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</si>
  <si>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</si>
  <si>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</si>
  <si>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</si>
  <si>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</si>
  <si>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</si>
  <si>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</si>
  <si>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</si>
  <si>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</si>
  <si>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</si>
  <si>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</si>
  <si>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</si>
  <si>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</si>
  <si>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</si>
  <si>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</si>
  <si>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</si>
  <si>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</si>
  <si>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</si>
  <si>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</si>
  <si>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</si>
  <si>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</si>
  <si>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</si>
  <si>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</si>
  <si>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</si>
  <si>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</si>
  <si>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</si>
  <si>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</si>
  <si>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</si>
  <si>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</si>
  <si>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</si>
  <si>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</si>
  <si>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</si>
  <si>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</si>
  <si>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</si>
  <si>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</si>
  <si>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</si>
  <si>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</si>
  <si>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</si>
  <si>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</si>
  <si>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</si>
  <si>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</si>
  <si>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</si>
  <si>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</si>
  <si>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</si>
  <si>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</si>
  <si>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</si>
  <si>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</si>
  <si>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</si>
  <si>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</si>
  <si>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</si>
  <si>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</si>
  <si>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</si>
  <si>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</si>
  <si>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</si>
  <si>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</si>
  <si>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</si>
  <si>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</si>
  <si>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</si>
  <si>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</si>
  <si>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</si>
  <si>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</si>
  <si>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</si>
  <si>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</si>
  <si>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</si>
  <si>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</si>
  <si>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</si>
  <si>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</si>
  <si>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</si>
  <si>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</si>
  <si>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</si>
  <si>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</si>
  <si>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</si>
  <si>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</si>
  <si>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</si>
  <si>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</si>
  <si>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</si>
  <si>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</si>
  <si>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</si>
  <si>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</si>
  <si>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</si>
  <si>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</si>
  <si>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</si>
  <si>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</si>
  <si>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</si>
  <si>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</si>
  <si>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</si>
  <si>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</si>
  <si>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</si>
  <si>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</si>
  <si>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</si>
  <si>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</si>
  <si>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</si>
  <si>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</si>
  <si>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</si>
  <si>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</si>
  <si>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</si>
  <si>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</si>
  <si>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</si>
  <si>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</si>
  <si>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</si>
  <si>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</si>
  <si>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</si>
  <si>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</si>
  <si>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</si>
  <si>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</si>
  <si>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</si>
  <si>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</si>
  <si>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</si>
  <si>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</si>
  <si>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</si>
  <si>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</si>
  <si>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</si>
  <si>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</si>
  <si>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</si>
  <si>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</si>
  <si>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</si>
  <si>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</si>
  <si>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</si>
  <si>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</si>
  <si>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</si>
  <si>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</si>
  <si>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</si>
  <si>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</si>
  <si>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</si>
  <si>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</si>
  <si>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</si>
  <si>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</si>
  <si>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</si>
  <si>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</si>
  <si>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</si>
  <si>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</si>
  <si>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</si>
  <si>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</si>
  <si>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</si>
  <si>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</si>
  <si>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</si>
  <si>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</si>
  <si>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</si>
  <si>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</si>
  <si>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</si>
  <si>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</si>
  <si>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</si>
  <si>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</si>
  <si>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</si>
  <si>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</si>
  <si>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</si>
  <si>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</si>
  <si>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</si>
  <si>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</si>
  <si>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</si>
  <si>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</si>
  <si>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</si>
  <si>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</si>
  <si>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</si>
  <si>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</si>
  <si>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</si>
  <si>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</si>
  <si>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</si>
  <si>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</si>
  <si>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</si>
  <si>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</si>
  <si>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</si>
  <si>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</si>
  <si>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</si>
  <si>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</si>
  <si>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</si>
  <si>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</si>
  <si>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</si>
  <si>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</si>
  <si>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</si>
  <si>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</si>
  <si>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</si>
  <si>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</si>
  <si>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</si>
  <si>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</si>
  <si>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</si>
  <si>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</si>
  <si>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</si>
  <si>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</si>
  <si>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</si>
  <si>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</si>
  <si>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</si>
  <si>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</si>
  <si>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</si>
  <si>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</si>
  <si>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</si>
  <si>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</si>
  <si>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</si>
  <si>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</si>
  <si>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</si>
  <si>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</si>
  <si>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</si>
  <si>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</si>
  <si>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</si>
  <si>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</si>
  <si>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</si>
  <si>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</si>
  <si>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</si>
  <si>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</si>
  <si>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</si>
  <si>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</si>
  <si>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</si>
  <si>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</si>
  <si>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</si>
  <si>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</si>
  <si>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</si>
  <si>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</si>
  <si>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</si>
  <si>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</si>
  <si>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</si>
  <si>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</si>
  <si>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</si>
  <si>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</si>
  <si>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</si>
  <si>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</si>
  <si>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</si>
  <si>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</si>
  <si>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</si>
  <si>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</si>
  <si>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</si>
  <si>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</si>
  <si>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</si>
  <si>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</si>
  <si>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</si>
  <si>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</si>
  <si>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</si>
  <si>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</si>
  <si>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</si>
  <si>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</si>
  <si>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</si>
  <si>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</si>
  <si>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</si>
  <si>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</si>
  <si>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</si>
  <si>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</si>
  <si>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</si>
  <si>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</si>
  <si>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</si>
  <si>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</si>
  <si>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</si>
  <si>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</si>
  <si>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</si>
  <si>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</si>
  <si>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</si>
  <si>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</si>
  <si>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</si>
  <si>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</si>
  <si>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</si>
  <si>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</si>
  <si>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</si>
  <si>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</si>
  <si>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</si>
  <si>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</si>
  <si>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</si>
  <si>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</si>
  <si>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</si>
  <si>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</si>
  <si>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</si>
  <si>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</si>
  <si>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</si>
  <si>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</si>
  <si>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</si>
  <si>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</si>
  <si>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</si>
  <si>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</si>
  <si>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</si>
  <si>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</si>
  <si>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</si>
  <si>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</si>
  <si>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</si>
  <si>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</si>
  <si>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</si>
  <si>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</si>
  <si>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</si>
  <si>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</si>
  <si>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</si>
  <si>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</si>
  <si>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</si>
  <si>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</si>
  <si>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</si>
  <si>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</si>
  <si>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</si>
  <si>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</si>
  <si>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</si>
  <si>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</si>
  <si>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</si>
  <si>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</si>
  <si>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</si>
  <si>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</si>
  <si>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</si>
  <si>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</si>
  <si>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</si>
  <si>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</si>
  <si>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</si>
  <si>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</si>
  <si>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</si>
  <si>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</si>
  <si>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</si>
  <si>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</si>
  <si>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</si>
  <si>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</si>
  <si>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</si>
  <si>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</si>
  <si>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</si>
  <si>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</si>
  <si>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</si>
  <si>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</si>
  <si>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</si>
  <si>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</si>
  <si>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</si>
  <si>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</si>
  <si>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</si>
  <si>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</si>
  <si>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</si>
  <si>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</si>
  <si>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</si>
  <si>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</si>
  <si>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</si>
  <si>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</si>
  <si>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</si>
  <si>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</si>
  <si>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</si>
  <si>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</si>
  <si>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</si>
  <si>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</si>
  <si>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</si>
  <si>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</si>
  <si>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</si>
  <si>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</si>
  <si>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</si>
  <si>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</si>
  <si>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</si>
  <si>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</si>
  <si>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</si>
  <si>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</si>
  <si>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</si>
  <si>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</si>
  <si>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</si>
  <si>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</si>
  <si>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</si>
  <si>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</si>
  <si>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</si>
  <si>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</si>
  <si>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</si>
  <si>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</si>
  <si>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</si>
  <si>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</si>
  <si>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</si>
  <si>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</si>
  <si>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</si>
  <si>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</si>
  <si>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</si>
  <si>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</si>
  <si>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</si>
  <si>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</si>
  <si>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</si>
  <si>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</si>
  <si>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</si>
  <si>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</si>
  <si>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</si>
  <si>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</si>
  <si>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</si>
  <si>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</si>
  <si>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</si>
  <si>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</si>
  <si>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</si>
  <si>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</si>
  <si>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</si>
  <si>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</si>
  <si>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</si>
  <si>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</si>
  <si>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</si>
  <si>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</si>
  <si>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</si>
  <si>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</si>
  <si>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</si>
  <si>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</si>
  <si>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</si>
  <si>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</si>
  <si>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</si>
  <si>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</si>
  <si>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</si>
  <si>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</si>
  <si>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</si>
  <si>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</si>
  <si>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</si>
  <si>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</si>
  <si>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</si>
  <si>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</si>
  <si>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</si>
  <si>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</si>
  <si>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</si>
  <si>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</si>
  <si>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</si>
  <si>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</si>
  <si>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</si>
  <si>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</si>
  <si>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</si>
  <si>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</si>
  <si>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</si>
  <si>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</si>
  <si>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</si>
  <si>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</si>
  <si>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</si>
  <si>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</si>
  <si>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</si>
  <si>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</si>
  <si>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</si>
  <si>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</si>
  <si>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</si>
  <si>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</si>
  <si>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</si>
  <si>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</si>
  <si>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</si>
  <si>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</si>
  <si>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</si>
  <si>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</si>
  <si>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</si>
  <si>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</si>
  <si>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</si>
  <si>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</si>
  <si>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</si>
  <si>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</si>
  <si>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</si>
  <si>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</si>
  <si>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</si>
  <si>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</si>
  <si>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</si>
  <si>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</si>
  <si>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</si>
  <si>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</si>
  <si>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</si>
  <si>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</si>
  <si>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</si>
  <si>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</si>
  <si>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</si>
  <si>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</si>
  <si>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</si>
  <si>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</si>
  <si>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</si>
  <si>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</si>
  <si>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</si>
  <si>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</si>
  <si>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</si>
  <si>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</si>
  <si>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</si>
  <si>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</si>
  <si>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</si>
  <si>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</si>
  <si>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</si>
  <si>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</si>
  <si>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</si>
  <si>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</si>
  <si>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</si>
  <si>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</si>
  <si>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</si>
  <si>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</si>
  <si>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</si>
  <si>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</si>
  <si>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</si>
  <si>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</si>
  <si>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</si>
  <si>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</si>
  <si>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</si>
  <si>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</si>
  <si>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</si>
  <si>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</si>
  <si>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</si>
  <si>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</si>
  <si>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</si>
  <si>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</si>
  <si>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</si>
  <si>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</si>
  <si>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</si>
  <si>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</si>
  <si>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</si>
  <si>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</si>
  <si>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</si>
  <si>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</si>
  <si>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</si>
  <si>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</si>
  <si>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</si>
  <si>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</si>
  <si>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</si>
  <si>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</si>
  <si>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</si>
  <si>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</si>
  <si>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</si>
  <si>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</si>
  <si>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</si>
  <si>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</si>
  <si>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</si>
  <si>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</si>
  <si>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</si>
  <si>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</si>
  <si>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</si>
  <si>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</si>
  <si>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</si>
  <si>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</si>
  <si>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</si>
  <si>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</si>
  <si>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</si>
  <si>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</si>
  <si>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</si>
  <si>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</si>
  <si>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</si>
  <si>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</si>
  <si>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</si>
  <si>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</si>
  <si>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</si>
  <si>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</si>
  <si>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</si>
  <si>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</si>
  <si>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</si>
  <si>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</si>
  <si>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</si>
  <si>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</si>
  <si>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</si>
  <si>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</si>
  <si>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</si>
  <si>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</si>
  <si>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</si>
  <si>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</si>
  <si>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</si>
  <si>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</si>
  <si>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</si>
  <si>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</si>
  <si>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</si>
  <si>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</si>
  <si>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</si>
  <si>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</si>
  <si>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</si>
  <si>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</si>
  <si>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</si>
  <si>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</si>
  <si>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</si>
  <si>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</si>
  <si>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</si>
  <si>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</si>
  <si>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</si>
  <si>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</si>
  <si>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</si>
  <si>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</si>
  <si>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</si>
  <si>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</si>
  <si>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</si>
  <si>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</si>
  <si>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</si>
  <si>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</si>
  <si>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</si>
  <si>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</si>
  <si>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</si>
  <si>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</si>
  <si>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</si>
  <si>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</si>
  <si>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</si>
  <si>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</si>
  <si>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</si>
  <si>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</si>
  <si>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</si>
  <si>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</si>
  <si>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</si>
  <si>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</si>
  <si>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</si>
  <si>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</si>
  <si>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</si>
  <si>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</si>
  <si>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</si>
  <si>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</si>
  <si>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</si>
  <si>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</si>
  <si>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</si>
  <si>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</si>
  <si>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</si>
  <si>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</si>
  <si>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</si>
  <si>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</si>
  <si>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</si>
  <si>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</si>
  <si>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</si>
  <si>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</si>
  <si>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</si>
  <si>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</si>
  <si>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</si>
  <si>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</si>
  <si>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</si>
  <si>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</si>
  <si>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</si>
  <si>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</si>
  <si>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</si>
  <si>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</si>
  <si>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</si>
  <si>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</si>
  <si>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</si>
  <si>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</si>
  <si>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</si>
  <si>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</si>
  <si>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</si>
  <si>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</si>
  <si>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</si>
  <si>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</si>
  <si>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</si>
  <si>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</si>
  <si>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</si>
  <si>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</si>
  <si>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</si>
  <si>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</si>
  <si>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</si>
  <si>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</si>
  <si>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</si>
  <si>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</si>
  <si>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</si>
  <si>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</si>
  <si>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</si>
  <si>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</si>
  <si>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</si>
  <si>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</si>
  <si>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</si>
  <si>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</si>
  <si>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</si>
  <si>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</si>
  <si>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</si>
  <si>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</si>
  <si>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</si>
  <si>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</si>
  <si>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</si>
  <si>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</si>
  <si>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</si>
  <si>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</si>
  <si>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</si>
  <si>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</si>
  <si>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</si>
  <si>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</si>
  <si>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</si>
  <si>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</si>
  <si>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</si>
  <si>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</si>
  <si>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</si>
  <si>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</si>
  <si>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</si>
  <si>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</si>
  <si>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</si>
  <si>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</si>
  <si>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</si>
  <si>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</si>
  <si>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</si>
  <si>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</si>
  <si>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</si>
  <si>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</si>
  <si>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</si>
  <si>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</si>
  <si>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</si>
  <si>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</si>
  <si>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</si>
  <si>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</si>
  <si>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</si>
  <si>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</si>
  <si>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</si>
  <si>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</si>
  <si>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</si>
  <si>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</si>
  <si>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</si>
  <si>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</si>
  <si>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</si>
  <si>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</si>
  <si>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</si>
  <si>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</si>
  <si>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</si>
  <si>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</si>
  <si>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</si>
  <si>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</si>
  <si>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</si>
  <si>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</si>
  <si>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</si>
  <si>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</si>
  <si>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</si>
  <si>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</si>
  <si>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</si>
  <si>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</si>
  <si>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</si>
  <si>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</si>
  <si>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</si>
  <si>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</si>
  <si>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</si>
  <si>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</si>
  <si>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</si>
  <si>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</si>
  <si>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</si>
  <si>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</si>
  <si>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</si>
  <si>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</si>
  <si>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</si>
  <si>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</si>
  <si>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</si>
  <si>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</si>
  <si>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</si>
  <si>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</si>
  <si>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</si>
  <si>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</si>
  <si>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</si>
  <si>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</si>
  <si>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</si>
  <si>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</si>
  <si>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</si>
  <si>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</si>
  <si>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</si>
  <si>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</si>
  <si>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</si>
  <si>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</si>
  <si>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</si>
  <si>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</si>
  <si>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</si>
  <si>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</si>
  <si>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</si>
  <si>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</si>
  <si>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</si>
  <si>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</si>
  <si>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</si>
  <si>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</si>
  <si>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</si>
  <si>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</si>
  <si>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</si>
  <si>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</si>
  <si>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</si>
  <si>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</si>
  <si>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</si>
  <si>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</si>
  <si>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</si>
  <si>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</si>
  <si>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</si>
  <si>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</si>
  <si>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</si>
  <si>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</si>
  <si>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</si>
  <si>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</si>
  <si>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</si>
  <si>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</si>
  <si>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</si>
  <si>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</si>
  <si>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</si>
  <si>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</si>
  <si>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</si>
  <si>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</si>
  <si>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</si>
  <si>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</si>
  <si>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</si>
  <si>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</si>
  <si>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</si>
  <si>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</si>
  <si>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</si>
  <si>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</si>
  <si>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</si>
  <si>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</si>
  <si>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</si>
  <si>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</si>
  <si>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</si>
  <si>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</si>
  <si>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</si>
  <si>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</si>
  <si>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</si>
  <si>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</si>
  <si>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</si>
  <si>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</si>
  <si>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</si>
  <si>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</si>
  <si>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</si>
  <si>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</si>
  <si>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</si>
  <si>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</si>
  <si>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</si>
  <si>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</si>
  <si>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</si>
  <si>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</si>
  <si>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</si>
  <si>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</si>
  <si>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</si>
  <si>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</si>
  <si>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</si>
  <si>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</si>
  <si>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</si>
  <si>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</si>
  <si>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</si>
  <si>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</si>
  <si>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</si>
  <si>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</si>
  <si>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</si>
  <si>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</si>
  <si>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</si>
  <si>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</si>
  <si>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</si>
  <si>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</si>
  <si>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</si>
  <si>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</si>
  <si>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</si>
  <si>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</si>
  <si>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</si>
  <si>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</si>
  <si>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</si>
  <si>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</si>
  <si>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</si>
  <si>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</si>
  <si>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</si>
  <si>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</si>
  <si>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</si>
  <si>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</si>
  <si>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</si>
  <si>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</si>
  <si>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</si>
  <si>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</si>
  <si>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</si>
  <si>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</si>
  <si>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</si>
  <si>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</si>
  <si>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</si>
  <si>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</si>
  <si>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</si>
  <si>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</si>
  <si>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</si>
  <si>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</si>
  <si>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</si>
  <si>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</si>
  <si>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</si>
  <si>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</si>
  <si>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</si>
  <si>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</si>
  <si>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</si>
  <si>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</si>
  <si>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</si>
  <si>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</si>
  <si>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</si>
  <si>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</si>
  <si>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</si>
  <si>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</si>
  <si>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</si>
  <si>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</si>
  <si>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</si>
  <si>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</si>
  <si>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</si>
  <si>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</si>
  <si>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</si>
  <si>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</si>
  <si>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</si>
  <si>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</si>
  <si>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</si>
  <si>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</si>
  <si>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</si>
  <si>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</si>
  <si>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</si>
  <si>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</si>
  <si>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</si>
  <si>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</si>
  <si>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</si>
  <si>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</si>
  <si>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</si>
  <si>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</si>
  <si>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</si>
  <si>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</si>
  <si>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</si>
  <si>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</si>
  <si>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</si>
  <si>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</si>
  <si>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</si>
  <si>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</si>
  <si>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</si>
  <si>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</si>
  <si>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</si>
  <si>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</si>
  <si>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</si>
  <si>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</si>
  <si>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</si>
  <si>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</si>
  <si>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</si>
  <si>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</si>
  <si>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</si>
  <si>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</si>
  <si>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</si>
  <si>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</si>
  <si>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</si>
  <si>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</si>
  <si>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</si>
  <si>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</si>
  <si>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</si>
  <si>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</si>
  <si>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</si>
  <si>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</si>
  <si>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</si>
  <si>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</si>
  <si>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</si>
  <si>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</si>
  <si>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</si>
  <si>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</si>
  <si>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</si>
  <si>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</si>
  <si>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</si>
  <si>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</si>
  <si>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</si>
  <si>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</si>
  <si>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</si>
  <si>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</si>
  <si>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</si>
  <si>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</si>
  <si>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</si>
  <si>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</si>
  <si>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</si>
  <si>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</si>
  <si>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</si>
  <si>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</si>
  <si>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</si>
  <si>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</si>
  <si>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</si>
  <si>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</si>
  <si>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</si>
  <si>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</si>
  <si>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</si>
  <si>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</si>
  <si>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</si>
  <si>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</si>
  <si>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</si>
  <si>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</si>
  <si>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</si>
  <si>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</si>
  <si>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</si>
  <si>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</si>
  <si>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</si>
  <si>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</si>
  <si>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</si>
  <si>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</si>
  <si>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</si>
  <si>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</si>
  <si>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</si>
  <si>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</si>
  <si>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</si>
  <si>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</si>
  <si>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</si>
  <si>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</si>
  <si>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</si>
  <si>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</si>
  <si>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</si>
  <si>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</si>
  <si>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</si>
  <si>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</si>
  <si>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</si>
  <si>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</si>
  <si>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</si>
  <si>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</si>
  <si>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</si>
  <si>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</si>
  <si>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</si>
  <si>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</si>
  <si>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</si>
  <si>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</si>
  <si>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</si>
  <si>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</si>
  <si>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</si>
  <si>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</si>
  <si>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</si>
  <si>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</si>
  <si>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</si>
  <si>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</si>
  <si>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</si>
  <si>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</si>
  <si>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</si>
  <si>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</si>
  <si>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</si>
  <si>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</si>
  <si>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</si>
  <si>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</si>
  <si>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</si>
  <si>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</si>
  <si>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</si>
  <si>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</si>
  <si>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</si>
  <si>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</si>
  <si>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</si>
  <si>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</si>
  <si>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</si>
  <si>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</si>
  <si>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</si>
  <si>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</si>
  <si>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</si>
  <si>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</si>
  <si>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</si>
  <si>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</si>
  <si>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</si>
  <si>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</si>
  <si>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</si>
  <si>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</si>
  <si>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</si>
  <si>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</si>
  <si>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</si>
  <si>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</si>
  <si>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</si>
  <si>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</si>
  <si>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</si>
  <si>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</si>
  <si>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</si>
  <si>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</si>
  <si>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</si>
  <si>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</si>
  <si>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</si>
  <si>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</si>
  <si>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</si>
  <si>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</si>
  <si>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</si>
  <si>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</si>
  <si>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</si>
  <si>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</si>
  <si>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</si>
  <si>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</si>
  <si>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</si>
  <si>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</si>
  <si>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</si>
  <si>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</si>
  <si>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</si>
  <si>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</si>
  <si>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</si>
  <si>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</si>
  <si>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</si>
  <si>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</si>
  <si>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</si>
  <si>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</si>
  <si>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</si>
  <si>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</si>
  <si>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</si>
  <si>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</si>
  <si>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</si>
  <si>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</si>
  <si>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</si>
  <si>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</si>
  <si>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</si>
  <si>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</si>
  <si>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</si>
  <si>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</si>
  <si>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</si>
  <si>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</si>
  <si>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</si>
  <si>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</si>
  <si>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</si>
  <si>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</si>
  <si>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</si>
  <si>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</si>
  <si>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</si>
  <si>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</si>
  <si>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</si>
  <si>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</si>
  <si>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</si>
  <si>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</si>
  <si>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</si>
  <si>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</si>
  <si>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</si>
  <si>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</si>
  <si>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</si>
  <si>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</si>
  <si>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</si>
  <si>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</si>
  <si>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</si>
  <si>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</si>
  <si>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</si>
  <si>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</si>
  <si>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</si>
  <si>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</si>
  <si>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</si>
  <si>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</si>
  <si>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</si>
  <si>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</si>
  <si>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</si>
  <si>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</si>
  <si>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</si>
  <si>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</si>
  <si>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</si>
  <si>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</si>
  <si>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</si>
  <si>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</si>
  <si>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</si>
  <si>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</si>
  <si>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</si>
  <si>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</si>
  <si>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</si>
  <si>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</si>
  <si>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</si>
  <si>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</si>
  <si>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</si>
  <si>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</si>
  <si>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</si>
  <si>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</si>
  <si>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</si>
  <si>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</si>
  <si>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</si>
  <si>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</si>
  <si>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</si>
  <si>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</si>
  <si>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</si>
  <si>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</si>
  <si>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</si>
  <si>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</si>
  <si>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</si>
  <si>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</si>
  <si>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</si>
  <si>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</si>
  <si>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</si>
  <si>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</si>
  <si>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</si>
  <si>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</si>
  <si>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</si>
  <si>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</si>
  <si>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</si>
  <si>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</si>
  <si>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</si>
  <si>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</si>
  <si>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</si>
  <si>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</si>
  <si>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</si>
  <si>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</si>
  <si>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</si>
  <si>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</si>
  <si>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</si>
  <si>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</si>
  <si>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</si>
  <si>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</si>
  <si>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</si>
  <si>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</si>
  <si>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</si>
  <si>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</si>
  <si>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</si>
  <si>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</si>
  <si>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</si>
  <si>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</si>
  <si>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</si>
  <si>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</si>
  <si>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</si>
  <si>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</si>
  <si>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</si>
  <si>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</si>
  <si>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</si>
  <si>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</si>
  <si>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</si>
  <si>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</si>
  <si>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</si>
  <si>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</si>
  <si>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</si>
  <si>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</si>
  <si>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</si>
  <si>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</si>
  <si>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</si>
  <si>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</si>
  <si>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</si>
  <si>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</si>
  <si>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</si>
  <si>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</si>
  <si>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</si>
  <si>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</si>
  <si>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</si>
  <si>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</si>
  <si>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</si>
  <si>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</si>
  <si>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</si>
  <si>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</si>
  <si>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</si>
  <si>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</si>
  <si>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</si>
  <si>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</si>
  <si>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</si>
  <si>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</si>
  <si>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</si>
  <si>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</si>
  <si>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</si>
  <si>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</si>
  <si>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</si>
  <si>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</si>
  <si>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</si>
  <si>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</si>
  <si>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</si>
  <si>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</si>
  <si>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</si>
  <si>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</si>
  <si>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</si>
  <si>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</si>
  <si>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</si>
  <si>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</si>
  <si>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</si>
  <si>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</si>
  <si>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</si>
  <si>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</si>
  <si>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</si>
  <si>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</si>
  <si>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</si>
  <si>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</si>
  <si>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</si>
  <si>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</si>
  <si>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</si>
  <si>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</si>
  <si>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</si>
  <si>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</si>
  <si>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</si>
  <si>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</si>
  <si>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</si>
  <si>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</si>
  <si>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</si>
  <si>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</si>
  <si>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</si>
  <si>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</si>
  <si>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</si>
  <si>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</si>
  <si>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</si>
  <si>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</si>
  <si>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</si>
  <si>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</si>
  <si>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</si>
  <si>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</si>
  <si>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</si>
  <si>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</si>
  <si>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</si>
  <si>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</si>
  <si>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</si>
  <si>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</si>
  <si>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</si>
  <si>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</si>
  <si>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</si>
  <si>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</si>
  <si>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</si>
  <si>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</si>
  <si>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</si>
  <si>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</si>
  <si>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</si>
  <si>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</si>
  <si>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</si>
  <si>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</si>
  <si>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</si>
  <si>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</si>
  <si>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</si>
  <si>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</si>
  <si>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</si>
  <si>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</si>
  <si>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</si>
  <si>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</si>
  <si>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</si>
  <si>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</si>
  <si>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</si>
  <si>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</si>
  <si>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</si>
  <si>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</si>
  <si>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</si>
  <si>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</si>
  <si>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</si>
  <si>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</si>
  <si>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</si>
  <si>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</si>
  <si>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</si>
  <si>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</si>
  <si>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</si>
  <si>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</si>
  <si>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</si>
  <si>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</si>
  <si>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</si>
  <si>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</si>
  <si>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</si>
  <si>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</si>
  <si>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</si>
  <si>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</si>
  <si>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</si>
  <si>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</si>
  <si>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</si>
  <si>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</si>
  <si>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</si>
  <si>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</si>
  <si>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</si>
  <si>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</si>
  <si>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</si>
  <si>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</si>
  <si>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</si>
  <si>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</si>
  <si>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</si>
  <si>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</si>
  <si>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</si>
  <si>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</si>
  <si>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</si>
  <si>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</si>
  <si>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</si>
  <si>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</si>
  <si>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</si>
  <si>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</si>
  <si>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</si>
  <si>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</si>
  <si>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</si>
  <si>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</si>
  <si>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</si>
  <si>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</si>
  <si>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</si>
  <si>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</si>
  <si>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</si>
  <si>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</si>
  <si>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</si>
  <si>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</si>
  <si>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</si>
  <si>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</si>
  <si>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</si>
  <si>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</si>
  <si>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</si>
  <si>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</si>
  <si>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</si>
  <si>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</si>
  <si>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</si>
  <si>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</si>
  <si>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</si>
  <si>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</si>
  <si>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</si>
  <si>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</si>
  <si>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</si>
  <si>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</si>
  <si>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</si>
  <si>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</si>
  <si>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</si>
  <si>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</si>
  <si>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</si>
  <si>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</si>
  <si>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</si>
  <si>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</si>
  <si>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</si>
  <si>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</si>
  <si>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</si>
  <si>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</si>
  <si>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</si>
  <si>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</si>
  <si>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</si>
  <si>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</si>
  <si>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</si>
  <si>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</si>
  <si>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</si>
  <si>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</si>
  <si>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</si>
  <si>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</si>
  <si>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</si>
  <si>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</si>
  <si>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</si>
  <si>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</si>
  <si>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</si>
  <si>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</si>
  <si>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</si>
  <si>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</si>
  <si>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</si>
  <si>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</si>
  <si>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</si>
  <si>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</si>
  <si>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</si>
  <si>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</si>
  <si>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</si>
  <si>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</si>
  <si>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</si>
  <si>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</si>
  <si>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</si>
  <si>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</si>
  <si>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</si>
  <si>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</si>
  <si>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</si>
  <si>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</si>
  <si>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</si>
  <si>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</si>
  <si>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</si>
  <si>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</si>
  <si>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</si>
  <si>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</si>
  <si>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</si>
  <si>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</si>
  <si>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</si>
  <si>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</si>
  <si>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</si>
  <si>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</si>
  <si>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</si>
  <si>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</si>
  <si>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</si>
  <si>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</si>
  <si>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</si>
  <si>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</si>
  <si>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</si>
  <si>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</si>
  <si>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</si>
  <si>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</si>
  <si>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</si>
  <si>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</si>
  <si>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</si>
  <si>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</si>
  <si>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</si>
  <si>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</si>
  <si>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</si>
  <si>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</si>
  <si>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</si>
  <si>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</si>
  <si>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</si>
  <si>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</si>
  <si>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</si>
  <si>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</si>
  <si>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</si>
  <si>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</si>
  <si>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</si>
  <si>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</si>
  <si>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</si>
  <si>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</si>
  <si>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</si>
  <si>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</si>
  <si>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</si>
  <si>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</si>
  <si>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</si>
  <si>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</si>
  <si>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</si>
  <si>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</si>
  <si>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</si>
  <si>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</si>
  <si>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</si>
  <si>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</si>
  <si>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</si>
  <si>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</si>
  <si>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</si>
  <si>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</si>
  <si>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</si>
  <si>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</si>
  <si>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</si>
  <si>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</si>
  <si>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</si>
  <si>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</si>
  <si>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</si>
  <si>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</si>
  <si>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</si>
  <si>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</si>
  <si>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</si>
  <si>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</si>
  <si>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</si>
  <si>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</si>
  <si>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</si>
  <si>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</si>
  <si>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</si>
  <si>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</si>
  <si>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</si>
  <si>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</si>
  <si>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</si>
  <si>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</si>
  <si>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</si>
  <si>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</si>
  <si>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</si>
  <si>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</si>
  <si>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</si>
  <si>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</si>
  <si>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</si>
  <si>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</si>
  <si>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</si>
  <si>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</si>
  <si>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</si>
  <si>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</si>
  <si>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</si>
  <si>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</si>
  <si>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</si>
  <si>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</si>
  <si>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</si>
  <si>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</si>
  <si>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</si>
  <si>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</si>
  <si>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</si>
  <si>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</si>
  <si>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</si>
  <si>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</si>
  <si>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</si>
  <si>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</si>
  <si>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</si>
  <si>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</si>
  <si>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</si>
  <si>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</si>
  <si>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</si>
  <si>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</si>
  <si>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</si>
  <si>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</si>
  <si>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</si>
  <si>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</si>
  <si>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</si>
  <si>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</si>
  <si>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</si>
  <si>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</si>
  <si>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</si>
  <si>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</si>
  <si>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</si>
  <si>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</si>
  <si>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</si>
  <si>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</si>
  <si>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</si>
  <si>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</si>
  <si>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</si>
  <si>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</si>
  <si>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</si>
  <si>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</si>
  <si>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</si>
  <si>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</si>
  <si>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</si>
  <si>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</si>
  <si>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</si>
  <si>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</si>
  <si>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</si>
  <si>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</si>
  <si>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</si>
  <si>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</si>
  <si>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</si>
  <si>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</si>
  <si>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</si>
  <si>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</si>
  <si>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</si>
  <si>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</si>
  <si>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</si>
  <si>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</si>
  <si>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</si>
  <si>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</si>
  <si>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</si>
  <si>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</si>
  <si>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</si>
  <si>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</si>
  <si>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</si>
  <si>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</si>
  <si>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</si>
  <si>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</si>
  <si>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</si>
  <si>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</si>
  <si>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</si>
  <si>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</si>
  <si>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</si>
  <si>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</si>
  <si>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</si>
  <si>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</si>
  <si>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</si>
  <si>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</si>
  <si>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</si>
  <si>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</si>
  <si>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</si>
  <si>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</si>
  <si>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</si>
  <si>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</si>
  <si>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</si>
  <si>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</si>
  <si>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</si>
  <si>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</si>
  <si>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</si>
  <si>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</si>
  <si>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</si>
  <si>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</si>
  <si>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</si>
  <si>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</si>
  <si>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</si>
  <si>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</si>
  <si>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</si>
  <si>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</si>
  <si>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</si>
  <si>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</si>
  <si>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</si>
  <si>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</si>
  <si>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</si>
  <si>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</si>
  <si>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</si>
  <si>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</si>
  <si>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</si>
  <si>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</si>
  <si>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</si>
  <si>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</si>
  <si>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</si>
  <si>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</si>
  <si>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</si>
  <si>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</si>
  <si>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</si>
  <si>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</si>
  <si>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</si>
  <si>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</si>
  <si>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</si>
  <si>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</si>
  <si>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</si>
  <si>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</si>
  <si>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</si>
  <si>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</si>
  <si>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</si>
  <si>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</si>
  <si>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</si>
  <si>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</si>
  <si>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</si>
  <si>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</si>
  <si>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</si>
  <si>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</si>
  <si>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</si>
  <si>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</si>
  <si>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</si>
  <si>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</si>
  <si>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</si>
  <si>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</si>
  <si>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</si>
  <si>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</si>
  <si>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</si>
  <si>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</si>
  <si>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</si>
  <si>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</si>
  <si>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</si>
  <si>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</si>
  <si>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</si>
  <si>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</si>
  <si>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</si>
  <si>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</si>
  <si>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</si>
  <si>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</si>
  <si>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</si>
  <si>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</si>
  <si>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</si>
  <si>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</si>
  <si>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</si>
  <si>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</si>
  <si>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</si>
  <si>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</si>
  <si>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</si>
  <si>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</si>
  <si>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</si>
  <si>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</si>
  <si>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</si>
  <si>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</si>
  <si>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</si>
  <si>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</si>
  <si>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</si>
  <si>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</si>
  <si>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</si>
  <si>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</si>
  <si>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</si>
  <si>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</si>
  <si>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</si>
  <si>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</si>
  <si>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</si>
  <si>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</si>
  <si>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</si>
  <si>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</si>
  <si>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</si>
  <si>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</si>
  <si>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</si>
  <si>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</si>
  <si>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</si>
  <si>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</si>
  <si>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</si>
  <si>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</si>
  <si>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</si>
  <si>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</si>
  <si>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</si>
  <si>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</si>
  <si>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</si>
  <si>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</si>
  <si>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</si>
  <si>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</si>
  <si>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</si>
  <si>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</si>
  <si>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</si>
  <si>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</si>
  <si>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</si>
  <si>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</si>
  <si>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</si>
  <si>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</si>
  <si>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</si>
  <si>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</si>
  <si>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</si>
  <si>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</si>
  <si>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</si>
  <si>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</si>
  <si>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</si>
  <si>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</si>
  <si>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</si>
  <si>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</si>
  <si>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</si>
  <si>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</si>
  <si>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</si>
  <si>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</si>
  <si>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</si>
  <si>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</si>
  <si>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</si>
  <si>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</si>
  <si>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</si>
  <si>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</si>
  <si>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</si>
  <si>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</si>
  <si>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</si>
  <si>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</si>
  <si>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</si>
  <si>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</si>
  <si>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</si>
  <si>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</si>
  <si>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</si>
  <si>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</si>
  <si>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</si>
  <si>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</si>
  <si>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</si>
  <si>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</si>
  <si>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</si>
  <si>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</si>
  <si>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</si>
  <si>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</si>
  <si>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</si>
  <si>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</si>
  <si>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</si>
  <si>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</si>
  <si>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</si>
  <si>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</si>
  <si>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</si>
  <si>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</si>
  <si>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</si>
  <si>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</si>
  <si>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</si>
  <si>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</si>
  <si>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</si>
  <si>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</si>
  <si>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</si>
  <si>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</si>
  <si>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</si>
  <si>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</si>
  <si>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</si>
  <si>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</si>
  <si>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</si>
  <si>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</si>
  <si>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</si>
  <si>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</si>
  <si>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</si>
  <si>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</si>
  <si>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</si>
  <si>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</si>
  <si>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</si>
  <si>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</si>
  <si>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</si>
  <si>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</si>
  <si>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</si>
  <si>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</si>
  <si>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</si>
  <si>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</si>
  <si>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</si>
  <si>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</si>
  <si>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</si>
  <si>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</si>
  <si>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</si>
  <si>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</si>
  <si>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</si>
  <si>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</si>
  <si>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</si>
  <si>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</si>
  <si>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</si>
  <si>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</si>
  <si>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</si>
  <si>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</si>
  <si>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</si>
  <si>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</si>
  <si>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</si>
  <si>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</si>
  <si>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</si>
  <si>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</si>
  <si>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</si>
  <si>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</si>
  <si>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</si>
  <si>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</si>
  <si>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</si>
  <si>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</si>
  <si>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</si>
  <si>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</si>
  <si>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</si>
  <si>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</si>
  <si>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</si>
  <si>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</si>
  <si>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</si>
  <si>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</si>
  <si>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</si>
  <si>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</si>
  <si>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</si>
  <si>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</si>
  <si>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</si>
  <si>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</si>
  <si>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</si>
  <si>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</si>
  <si>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</si>
  <si>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</si>
  <si>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</si>
  <si>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</si>
  <si>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</si>
  <si>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</si>
  <si>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</si>
  <si>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</si>
  <si>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</si>
  <si>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</si>
  <si>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</si>
  <si>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</si>
  <si>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</si>
  <si>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</si>
  <si>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</si>
  <si>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</si>
  <si>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</si>
  <si>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</si>
  <si>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</si>
  <si>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</si>
  <si>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</si>
  <si>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</si>
  <si>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</si>
  <si>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</si>
  <si>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</si>
  <si>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</si>
  <si>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</si>
  <si>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</si>
  <si>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</si>
  <si>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</si>
  <si>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</si>
  <si>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</si>
  <si>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</si>
  <si>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</si>
  <si>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</si>
  <si>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</si>
  <si>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</si>
  <si>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</si>
  <si>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</si>
  <si>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</si>
  <si>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</si>
  <si>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</si>
  <si>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</si>
  <si>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</si>
  <si>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</si>
  <si>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</si>
  <si>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</si>
  <si>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</si>
  <si>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</si>
  <si>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</si>
  <si>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</si>
  <si>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</si>
  <si>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</si>
  <si>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</si>
  <si>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</si>
  <si>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</si>
  <si>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</si>
  <si>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</si>
  <si>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</si>
  <si>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</si>
  <si>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</si>
  <si>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</si>
  <si>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</si>
  <si>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</si>
  <si>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</si>
  <si>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</si>
  <si>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</si>
  <si>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</si>
  <si>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</si>
  <si>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</si>
  <si>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</si>
  <si>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</si>
  <si>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</si>
  <si>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</si>
  <si>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</si>
  <si>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</si>
  <si>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</si>
  <si>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</si>
  <si>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</si>
  <si>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</si>
  <si>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</si>
  <si>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</si>
  <si>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</si>
  <si>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</si>
  <si>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</si>
  <si>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</si>
  <si>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</si>
  <si>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</si>
  <si>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</si>
  <si>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</si>
  <si>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</si>
  <si>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</si>
  <si>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</si>
  <si>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</si>
  <si>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</si>
  <si>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</si>
  <si>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</si>
  <si>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</si>
  <si>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</si>
  <si>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</si>
  <si>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</si>
  <si>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</si>
  <si>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</si>
  <si>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</si>
  <si>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</si>
  <si>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</si>
  <si>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</si>
  <si>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</si>
  <si>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</si>
  <si>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</si>
  <si>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</si>
  <si>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</si>
  <si>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</si>
  <si>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</si>
  <si>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</si>
  <si>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</si>
  <si>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</si>
  <si>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</si>
  <si>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</si>
  <si>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</si>
  <si>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</si>
  <si>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</si>
  <si>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</si>
  <si>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</si>
  <si>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</si>
  <si>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</si>
  <si>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</si>
  <si>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</si>
  <si>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</si>
  <si>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</si>
  <si>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</si>
  <si>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</si>
  <si>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</si>
  <si>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</si>
  <si>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</si>
  <si>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</si>
  <si>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</si>
  <si>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</si>
  <si>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</si>
  <si>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</si>
  <si>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</si>
  <si>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</si>
  <si>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</si>
  <si>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</si>
  <si>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</si>
  <si>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</si>
  <si>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</si>
  <si>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</si>
  <si>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</si>
  <si>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</si>
  <si>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</si>
  <si>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</si>
  <si>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</si>
  <si>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</si>
  <si>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</si>
  <si>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</si>
  <si>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</si>
  <si>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</si>
  <si>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</si>
  <si>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</si>
  <si>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</si>
  <si>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</si>
  <si>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</si>
  <si>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</si>
  <si>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</si>
  <si>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</si>
  <si>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</si>
  <si>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</si>
  <si>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</si>
  <si>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</si>
  <si>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</si>
  <si>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</si>
  <si>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</si>
  <si>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</si>
  <si>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</si>
  <si>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</si>
  <si>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</si>
  <si>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</si>
  <si>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</si>
  <si>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</si>
  <si>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</si>
  <si>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</si>
  <si>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</si>
  <si>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</si>
  <si>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</si>
  <si>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</si>
  <si>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</si>
  <si>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</si>
  <si>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</si>
  <si>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</si>
  <si>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</si>
  <si>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</si>
  <si>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</si>
  <si>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</si>
  <si>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</si>
  <si>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</si>
  <si>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</si>
  <si>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</si>
  <si>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</si>
  <si>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</si>
  <si>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</si>
  <si>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</si>
  <si>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</si>
  <si>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</si>
  <si>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</si>
  <si>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</si>
  <si>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</si>
  <si>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</si>
  <si>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</si>
  <si>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</si>
  <si>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</si>
  <si>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</si>
  <si>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</si>
  <si>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</si>
  <si>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</si>
  <si>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</si>
  <si>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</si>
  <si>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</si>
  <si>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</si>
  <si>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</si>
  <si>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</si>
  <si>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</si>
  <si>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</si>
  <si>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</si>
  <si>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</si>
  <si>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</si>
  <si>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</si>
  <si>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</si>
  <si>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</si>
  <si>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</si>
  <si>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</si>
  <si>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</si>
  <si>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</si>
  <si>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</si>
  <si>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</si>
  <si>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</si>
  <si>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</si>
  <si>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</si>
  <si>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</si>
  <si>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</si>
  <si>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</si>
  <si>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</si>
  <si>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</si>
  <si>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</si>
  <si>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</si>
  <si>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</si>
  <si>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</si>
  <si>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</si>
  <si>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</si>
  <si>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</si>
  <si>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</si>
  <si>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</si>
  <si>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</si>
  <si>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</si>
  <si>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</si>
  <si>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</si>
  <si>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</si>
  <si>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</si>
  <si>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</si>
  <si>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</si>
  <si>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</si>
  <si>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</si>
  <si>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</si>
  <si>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</si>
  <si>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</si>
  <si>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</si>
  <si>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</si>
  <si>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</si>
  <si>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</si>
  <si>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</si>
  <si>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</si>
  <si>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</si>
  <si>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</si>
  <si>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</si>
  <si>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</si>
  <si>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</si>
  <si>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</si>
  <si>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</si>
  <si>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</si>
  <si>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</si>
  <si>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</si>
  <si>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</si>
  <si>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</si>
  <si>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</si>
  <si>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</si>
  <si>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</si>
  <si>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</si>
  <si>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</si>
  <si>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</si>
  <si>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</si>
  <si>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</si>
  <si>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</si>
  <si>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</si>
  <si>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</si>
  <si>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</si>
  <si>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</si>
  <si>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</si>
  <si>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</si>
  <si>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</si>
  <si>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</si>
  <si>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</si>
  <si>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</si>
  <si>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</si>
  <si>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</si>
  <si>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</si>
  <si>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</si>
  <si>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</si>
  <si>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</si>
  <si>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</si>
  <si>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</si>
  <si>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</si>
  <si>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</si>
  <si>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</si>
  <si>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</si>
  <si>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</si>
  <si>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</si>
  <si>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</si>
  <si>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</si>
  <si>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</si>
  <si>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</si>
  <si>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</si>
  <si>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</si>
  <si>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</si>
  <si>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</si>
  <si>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</si>
  <si>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</si>
  <si>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</si>
  <si>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</si>
  <si>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</si>
  <si>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</si>
  <si>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</si>
  <si>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</si>
  <si>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</si>
  <si>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</si>
  <si>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</si>
  <si>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</si>
  <si>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</si>
  <si>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</si>
  <si>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</si>
  <si>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</si>
  <si>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</si>
  <si>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</si>
  <si>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</si>
  <si>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</si>
  <si>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</si>
  <si>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</si>
  <si>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</si>
  <si>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</si>
  <si>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</si>
  <si>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</si>
  <si>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</si>
  <si>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</si>
  <si>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</si>
  <si>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</si>
  <si>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</si>
  <si>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</si>
  <si>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</si>
  <si>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</si>
  <si>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</si>
  <si>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</si>
  <si>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</si>
  <si>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</si>
  <si>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</si>
  <si>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</si>
  <si>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</si>
  <si>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</si>
  <si>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</si>
  <si>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</si>
  <si>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</si>
  <si>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</si>
  <si>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</si>
  <si>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</si>
  <si>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</si>
  <si>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</si>
  <si>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</si>
  <si>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</si>
  <si>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</si>
  <si>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</si>
  <si>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</si>
  <si>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</si>
  <si>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</si>
  <si>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</si>
  <si>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</si>
  <si>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</si>
  <si>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</si>
  <si>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</si>
  <si>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</si>
  <si>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</si>
  <si>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</si>
  <si>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</si>
  <si>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</si>
  <si>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</si>
  <si>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</si>
  <si>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</si>
  <si>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</si>
  <si>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</si>
  <si>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</si>
  <si>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</si>
  <si>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</si>
  <si>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</si>
  <si>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</si>
  <si>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</si>
  <si>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</si>
  <si>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</si>
  <si>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</si>
  <si>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</si>
  <si>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</si>
  <si>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</si>
  <si>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</si>
  <si>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</si>
  <si>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</si>
  <si>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</si>
  <si>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</si>
  <si>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</si>
  <si>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</si>
  <si>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</si>
  <si>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</si>
  <si>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</si>
  <si>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</si>
  <si>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</si>
  <si>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</si>
  <si>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</si>
  <si>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</si>
  <si>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</si>
  <si>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</si>
  <si>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</si>
  <si>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</si>
  <si>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</si>
  <si>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</si>
  <si>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</si>
  <si>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</si>
  <si>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</si>
  <si>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</si>
  <si>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</si>
  <si>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</si>
  <si>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</si>
  <si>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</si>
  <si>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</si>
  <si>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</si>
  <si>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</si>
  <si>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</si>
  <si>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</si>
  <si>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</si>
  <si>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</si>
  <si>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</si>
  <si>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</si>
  <si>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</si>
  <si>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</si>
  <si>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</si>
  <si>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</si>
  <si>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</si>
  <si>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</si>
  <si>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</si>
  <si>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</si>
  <si>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</si>
  <si>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</si>
  <si>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</si>
  <si>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</si>
  <si>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</si>
  <si>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</si>
  <si>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</si>
  <si>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</si>
  <si>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</si>
  <si>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</si>
  <si>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</si>
  <si>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</si>
  <si>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</si>
  <si>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</si>
  <si>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</si>
  <si>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</si>
  <si>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</si>
  <si>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</si>
  <si>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</si>
  <si>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</si>
  <si>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</si>
  <si>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</si>
  <si>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</si>
  <si>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</si>
  <si>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</si>
  <si>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</si>
  <si>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</si>
  <si>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</si>
  <si>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</si>
  <si>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</si>
  <si>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</si>
  <si>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</si>
  <si>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</si>
  <si>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</si>
  <si>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</si>
  <si>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</si>
  <si>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</si>
  <si>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</si>
  <si>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</si>
  <si>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</si>
  <si>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</si>
  <si>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</si>
  <si>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</si>
  <si>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</si>
  <si>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</si>
  <si>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</si>
  <si>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</si>
  <si>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</si>
  <si>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</si>
  <si>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</si>
  <si>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</si>
  <si>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</si>
  <si>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</si>
  <si>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</si>
  <si>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</si>
  <si>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</si>
  <si>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</si>
  <si>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</si>
  <si>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</si>
  <si>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</si>
  <si>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</si>
  <si>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</si>
  <si>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</si>
  <si>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</si>
  <si>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</si>
  <si>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</si>
  <si>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</si>
  <si>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</si>
  <si>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</si>
  <si>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</si>
  <si>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</si>
  <si>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</si>
  <si>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</si>
  <si>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</si>
  <si>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</si>
  <si>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</si>
  <si>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</si>
  <si>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</si>
  <si>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</si>
  <si>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</si>
  <si>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</si>
  <si>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</si>
  <si>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</si>
  <si>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</si>
  <si>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</si>
  <si>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</si>
  <si>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</si>
  <si>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</si>
  <si>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</si>
  <si>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</si>
  <si>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</si>
  <si>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</si>
  <si>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</si>
  <si>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</si>
  <si>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</si>
  <si>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</si>
  <si>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</si>
  <si>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</si>
  <si>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</si>
  <si>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</si>
  <si>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</si>
  <si>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</si>
  <si>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</si>
  <si>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</si>
  <si>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</si>
  <si>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</si>
  <si>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</si>
  <si>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</si>
  <si>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</si>
  <si>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</si>
  <si>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</si>
  <si>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</si>
  <si>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</si>
  <si>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</si>
  <si>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</si>
  <si>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</si>
  <si>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</si>
  <si>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</si>
  <si>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</si>
  <si>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</si>
  <si>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</si>
  <si>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</si>
  <si>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</si>
  <si>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</si>
  <si>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</si>
  <si>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</si>
  <si>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</si>
  <si>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</si>
  <si>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</si>
  <si>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</si>
  <si>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</si>
  <si>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</si>
  <si>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</si>
  <si>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</si>
  <si>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</si>
  <si>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</si>
  <si>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</si>
  <si>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</si>
  <si>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</si>
  <si>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</si>
  <si>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</si>
  <si>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</si>
  <si>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</si>
  <si>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</si>
  <si>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</si>
  <si>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</si>
  <si>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</si>
  <si>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</si>
  <si>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</si>
  <si>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</si>
  <si>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</si>
  <si>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</si>
  <si>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</si>
  <si>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</si>
  <si>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</si>
  <si>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</si>
  <si>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</si>
  <si>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</si>
  <si>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</si>
  <si>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</si>
  <si>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</si>
  <si>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</si>
  <si>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</si>
  <si>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</si>
  <si>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</si>
  <si>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</si>
  <si>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</si>
  <si>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</si>
  <si>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</si>
  <si>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</si>
  <si>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</si>
  <si>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</si>
  <si>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</si>
  <si>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</si>
  <si>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</si>
  <si>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</si>
  <si>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</si>
  <si>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</si>
  <si>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</si>
  <si>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</si>
  <si>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</si>
  <si>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</si>
  <si>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</si>
  <si>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</si>
  <si>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</si>
  <si>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</si>
  <si>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</si>
  <si>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</si>
  <si>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</si>
  <si>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</si>
  <si>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</si>
  <si>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</si>
  <si>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</si>
  <si>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</si>
  <si>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</si>
  <si>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</si>
  <si>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</si>
  <si>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</si>
  <si>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</si>
  <si>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</si>
  <si>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</si>
  <si>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</si>
  <si>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</si>
  <si>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</si>
  <si>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</si>
  <si>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</si>
  <si>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</si>
  <si>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</si>
  <si>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</si>
  <si>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</si>
  <si>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</si>
  <si>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</si>
  <si>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</si>
  <si>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</si>
  <si>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</si>
  <si>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</si>
  <si>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</si>
  <si>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</si>
  <si>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</si>
  <si>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</si>
  <si>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</si>
  <si>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</si>
  <si>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</si>
  <si>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</si>
  <si>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</si>
  <si>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</si>
  <si>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</si>
  <si>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</si>
  <si>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</si>
  <si>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</si>
  <si>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</si>
  <si>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</si>
  <si>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</si>
  <si>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</si>
  <si>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</si>
  <si>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</si>
  <si>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</si>
  <si>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</si>
  <si>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</si>
  <si>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</si>
  <si>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</si>
  <si>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</si>
  <si>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</si>
  <si>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</si>
  <si>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</si>
  <si>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</si>
  <si>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</si>
  <si>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</si>
  <si>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</si>
  <si>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</si>
  <si>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</si>
  <si>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</si>
  <si>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</si>
  <si>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</si>
  <si>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</si>
  <si>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</si>
  <si>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</si>
  <si>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</si>
  <si>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</si>
  <si>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</si>
  <si>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</si>
  <si>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</si>
  <si>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</si>
  <si>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</si>
  <si>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</si>
  <si>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</si>
  <si>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</si>
  <si>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</si>
  <si>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</si>
  <si>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</si>
  <si>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</si>
  <si>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</si>
  <si>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</si>
  <si>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</si>
  <si>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</si>
  <si>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</si>
  <si>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</si>
  <si>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</si>
  <si>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</si>
  <si>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</si>
  <si>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</si>
  <si>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</si>
  <si>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</si>
  <si>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</si>
  <si>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</si>
  <si>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</si>
  <si>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</si>
  <si>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</si>
  <si>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</si>
  <si>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</si>
  <si>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</si>
  <si>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</si>
  <si>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</si>
  <si>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</si>
  <si>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</si>
  <si>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</si>
  <si>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</si>
  <si>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</si>
  <si>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</si>
  <si>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</si>
  <si>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</si>
  <si>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</si>
  <si>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</si>
  <si>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</si>
  <si>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</si>
  <si>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</si>
  <si>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</si>
  <si>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</si>
  <si>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</si>
  <si>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</si>
  <si>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</si>
  <si>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</si>
  <si>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</si>
  <si>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</si>
  <si>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</si>
  <si>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</si>
  <si>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</si>
  <si>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</si>
  <si>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</si>
  <si>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</si>
  <si>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</si>
  <si>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</si>
  <si>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</si>
  <si>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</si>
  <si>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</si>
  <si>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</si>
  <si>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</si>
  <si>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</si>
  <si>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</si>
  <si>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</si>
  <si>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</si>
  <si>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</si>
  <si>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</si>
  <si>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</si>
  <si>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</si>
  <si>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</si>
  <si>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</si>
  <si>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</si>
  <si>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</si>
  <si>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</si>
  <si>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</si>
  <si>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</si>
  <si>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</si>
  <si>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</si>
  <si>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</si>
  <si>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</si>
  <si>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</si>
  <si>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</si>
  <si>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</si>
  <si>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</si>
  <si>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</si>
  <si>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</si>
  <si>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</si>
  <si>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</si>
  <si>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</si>
  <si>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</si>
  <si>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</si>
  <si>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</si>
  <si>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</si>
  <si>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</si>
  <si>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</si>
  <si>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</si>
  <si>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</si>
  <si>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</si>
  <si>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</si>
  <si>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</si>
  <si>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</si>
  <si>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</si>
  <si>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</si>
  <si>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</si>
  <si>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</si>
  <si>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</si>
  <si>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</si>
  <si>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</si>
  <si>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</si>
  <si>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</si>
  <si>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</si>
  <si>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</si>
  <si>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</si>
  <si>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</si>
  <si>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</si>
  <si>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</si>
  <si>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</si>
  <si>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</si>
  <si>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</si>
  <si>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</si>
  <si>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</si>
  <si>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</si>
  <si>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</si>
  <si>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</si>
  <si>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</si>
  <si>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</si>
  <si>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</si>
  <si>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</si>
  <si>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</si>
  <si>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</si>
  <si>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</si>
  <si>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</si>
  <si>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</si>
  <si>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</si>
  <si>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</si>
  <si>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</si>
  <si>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</si>
  <si>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</si>
  <si>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</si>
  <si>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</si>
  <si>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</si>
  <si>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</si>
  <si>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</si>
  <si>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</si>
  <si>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</si>
  <si>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</si>
  <si>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</si>
  <si>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</si>
  <si>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</si>
  <si>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</si>
  <si>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</si>
  <si>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</si>
  <si>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</si>
  <si>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</si>
  <si>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</si>
  <si>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</si>
  <si>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</si>
  <si>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</si>
  <si>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</si>
  <si>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</si>
  <si>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</si>
  <si>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</si>
  <si>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</si>
  <si>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</si>
  <si>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</si>
  <si>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</si>
  <si>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</si>
  <si>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</si>
  <si>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</si>
  <si>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</si>
  <si>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</si>
  <si>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</si>
  <si>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</si>
  <si>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</si>
  <si>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</si>
  <si>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</si>
  <si>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</si>
  <si>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</si>
  <si>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</si>
  <si>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</si>
  <si>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</si>
  <si>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</si>
  <si>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</si>
  <si>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</si>
  <si>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</si>
  <si>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</si>
  <si>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</si>
  <si>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</si>
  <si>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</si>
  <si>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</si>
  <si>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</si>
  <si>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</si>
  <si>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</si>
  <si>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</si>
  <si>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</si>
  <si>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</si>
  <si>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</si>
  <si>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</si>
  <si>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</si>
  <si>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</si>
  <si>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</si>
  <si>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</si>
  <si>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</si>
  <si>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</si>
  <si>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</si>
  <si>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</si>
  <si>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</si>
  <si>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</si>
  <si>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</si>
  <si>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</si>
  <si>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</si>
  <si>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</si>
  <si>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</si>
  <si>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</si>
  <si>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</si>
  <si>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</si>
  <si>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</si>
  <si>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</si>
  <si>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</si>
  <si>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</si>
  <si>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</si>
  <si>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</si>
  <si>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</si>
  <si>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</si>
  <si>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</si>
  <si>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</si>
  <si>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</si>
  <si>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</si>
  <si>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</si>
  <si>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</si>
  <si>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</si>
  <si>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</si>
  <si>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</si>
  <si>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</si>
  <si>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</si>
  <si>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</si>
  <si>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</si>
  <si>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</si>
  <si>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</si>
  <si>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</si>
  <si>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</si>
  <si>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</si>
  <si>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</si>
  <si>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</si>
  <si>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</si>
  <si>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</si>
  <si>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</si>
  <si>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</si>
  <si>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</si>
  <si>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</si>
  <si>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</si>
  <si>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</si>
  <si>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</si>
  <si>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</si>
  <si>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</si>
  <si>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</si>
  <si>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</si>
  <si>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</si>
  <si>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</si>
  <si>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</si>
  <si>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</si>
  <si>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</si>
  <si>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</si>
  <si>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</si>
  <si>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</si>
  <si>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</si>
  <si>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</si>
  <si>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</si>
  <si>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</si>
  <si>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</si>
  <si>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</si>
  <si>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</si>
  <si>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</si>
  <si>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</si>
  <si>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</si>
  <si>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</si>
  <si>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</si>
  <si>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</si>
  <si>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</si>
  <si>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</si>
  <si>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</si>
  <si>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</si>
  <si>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</si>
  <si>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</si>
  <si>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</si>
  <si>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</si>
  <si>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</si>
  <si>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</si>
  <si>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</si>
  <si>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</si>
  <si>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</si>
  <si>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</si>
  <si>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</si>
  <si>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</si>
  <si>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</si>
  <si>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</si>
  <si>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</si>
  <si>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</si>
  <si>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</si>
  <si>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</si>
  <si>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</si>
  <si>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</si>
  <si>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</si>
  <si>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</si>
  <si>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</si>
  <si>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</si>
  <si>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</si>
  <si>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</si>
  <si>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</si>
  <si>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</si>
  <si>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</si>
  <si>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</si>
  <si>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</si>
  <si>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</si>
  <si>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</si>
  <si>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</si>
  <si>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</si>
  <si>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</si>
  <si>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</si>
  <si>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</si>
  <si>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</si>
  <si>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</si>
  <si>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</si>
  <si>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</si>
  <si>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</si>
  <si>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</si>
  <si>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</si>
  <si>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</si>
  <si>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</si>
  <si>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</si>
  <si>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</si>
  <si>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</si>
  <si>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</si>
  <si>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</si>
  <si>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</si>
  <si>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</si>
  <si>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</si>
  <si>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</si>
  <si>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</si>
  <si>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</si>
  <si>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</si>
  <si>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</si>
  <si>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</si>
  <si>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</si>
  <si>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</si>
  <si>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</si>
  <si>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</si>
  <si>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</si>
  <si>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</si>
  <si>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</si>
  <si>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</si>
  <si>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</si>
  <si>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</si>
  <si>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</si>
  <si>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</si>
  <si>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</si>
  <si>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</si>
  <si>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</si>
  <si>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</si>
  <si>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</si>
  <si>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</si>
  <si>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</si>
  <si>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</si>
  <si>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</si>
  <si>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</si>
  <si>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</si>
  <si>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</si>
  <si>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</si>
  <si>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</si>
  <si>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</si>
  <si>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</si>
  <si>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</si>
  <si>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</si>
  <si>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</si>
  <si>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</si>
  <si>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</si>
  <si>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</si>
  <si>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</si>
  <si>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</si>
  <si>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</si>
  <si>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</si>
  <si>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</si>
  <si>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</si>
  <si>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</si>
  <si>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</si>
  <si>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</si>
  <si>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</si>
  <si>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</si>
  <si>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</si>
  <si>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</si>
  <si>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</si>
  <si>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</si>
  <si>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</si>
  <si>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</si>
  <si>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</si>
  <si>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</si>
  <si>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</si>
  <si>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</si>
  <si>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</si>
  <si>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</si>
  <si>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</si>
  <si>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</si>
  <si>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</si>
  <si>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</si>
  <si>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</si>
  <si>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</si>
  <si>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</si>
  <si>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</si>
  <si>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</si>
  <si>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</si>
  <si>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</si>
  <si>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</si>
  <si>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</si>
  <si>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</si>
  <si>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</si>
  <si>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</si>
  <si>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</si>
  <si>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</si>
  <si>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</si>
  <si>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</si>
  <si>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</si>
  <si>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</si>
  <si>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</si>
  <si>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</si>
  <si>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</si>
  <si>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</si>
  <si>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</si>
  <si>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</si>
  <si>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</si>
  <si>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</si>
  <si>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</si>
  <si>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</si>
  <si>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</si>
  <si>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</si>
  <si>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</si>
  <si>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</si>
  <si>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</si>
  <si>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</si>
  <si>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</si>
  <si>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</si>
  <si>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</si>
  <si>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</si>
  <si>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</si>
  <si>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</si>
  <si>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</si>
  <si>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</si>
  <si>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</si>
  <si>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</si>
  <si>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</si>
  <si>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</si>
  <si>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</si>
  <si>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</si>
  <si>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</si>
  <si>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</si>
  <si>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</si>
  <si>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</si>
  <si>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</si>
  <si>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</si>
  <si>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</si>
  <si>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</si>
  <si>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</si>
  <si>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</si>
  <si>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</si>
  <si>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</si>
  <si>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</si>
  <si>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</si>
  <si>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</si>
  <si>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</si>
  <si>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</si>
  <si>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</si>
  <si>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</si>
  <si>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</si>
  <si>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</si>
  <si>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</si>
  <si>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</si>
  <si>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</si>
  <si>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</si>
  <si>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</si>
  <si>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</si>
  <si>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</si>
  <si>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</si>
  <si>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</si>
  <si>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</si>
  <si>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</si>
  <si>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</si>
  <si>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</si>
  <si>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</si>
  <si>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</si>
  <si>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</si>
  <si>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</si>
  <si>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</si>
  <si>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</si>
  <si>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</si>
  <si>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</si>
  <si>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</si>
  <si>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</si>
  <si>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</si>
  <si>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</si>
  <si>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</si>
  <si>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</si>
  <si>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</si>
  <si>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</si>
  <si>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</si>
  <si>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</si>
  <si>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</si>
  <si>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</si>
  <si>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</si>
  <si>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</si>
  <si>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</si>
  <si>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</si>
  <si>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</si>
  <si>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</si>
  <si>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</si>
  <si>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</si>
  <si>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</si>
  <si>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</si>
  <si>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</si>
  <si>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</si>
  <si>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</si>
  <si>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</si>
  <si>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</si>
  <si>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</si>
  <si>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</si>
  <si>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</si>
  <si>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</si>
  <si>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</si>
  <si>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</si>
  <si>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</si>
  <si>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</si>
  <si>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</si>
  <si>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</si>
  <si>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</si>
  <si>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</si>
  <si>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</si>
  <si>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</si>
  <si>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</si>
  <si>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</si>
  <si>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</si>
  <si>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</si>
  <si>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</si>
  <si>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</si>
  <si>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</si>
  <si>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</si>
  <si>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</si>
  <si>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</si>
  <si>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</si>
  <si>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</si>
  <si>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</si>
  <si>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</si>
  <si>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</si>
  <si>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</si>
  <si>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</si>
  <si>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</si>
  <si>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</si>
  <si>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</si>
  <si>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</si>
  <si>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</si>
  <si>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</si>
  <si>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</si>
  <si>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</si>
  <si>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</si>
  <si>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</si>
  <si>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</si>
  <si>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</si>
  <si>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</si>
  <si>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</si>
  <si>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</si>
  <si>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</si>
  <si>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</si>
  <si>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</si>
  <si>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</si>
  <si>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</si>
  <si>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</si>
  <si>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</si>
  <si>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</si>
  <si>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</si>
  <si>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</si>
  <si>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</si>
  <si>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</si>
  <si>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</si>
  <si>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</si>
  <si>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</si>
  <si>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</si>
  <si>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</si>
  <si>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</si>
  <si>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</si>
  <si>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</si>
  <si>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</si>
  <si>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</si>
  <si>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</si>
  <si>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</si>
  <si>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</si>
  <si>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</si>
  <si>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</si>
  <si>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</si>
  <si>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</si>
  <si>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</si>
  <si>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</si>
  <si>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</si>
  <si>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</si>
  <si>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</si>
  <si>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</si>
  <si>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</si>
  <si>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</si>
  <si>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</si>
  <si>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</si>
  <si>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</si>
  <si>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</si>
  <si>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</si>
  <si>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</si>
  <si>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</si>
  <si>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</si>
  <si>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</si>
  <si>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</si>
  <si>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</si>
  <si>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</si>
  <si>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</si>
  <si>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</si>
  <si>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</si>
  <si>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</si>
  <si>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</si>
  <si>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</si>
  <si>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</si>
  <si>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</si>
  <si>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</si>
  <si>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</si>
  <si>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</si>
  <si>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</si>
  <si>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</si>
  <si>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</si>
  <si>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</si>
  <si>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</si>
  <si>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</si>
  <si>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</si>
  <si>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</si>
  <si>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</si>
  <si>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</si>
  <si>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</si>
  <si>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</si>
  <si>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</si>
  <si>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</si>
  <si>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</si>
  <si>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</si>
  <si>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</si>
  <si>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</si>
  <si>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</si>
  <si>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</si>
  <si>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</si>
  <si>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</si>
  <si>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</si>
  <si>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</si>
  <si>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</si>
  <si>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</si>
  <si>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</si>
  <si>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</si>
  <si>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</si>
  <si>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</si>
  <si>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</si>
  <si>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</si>
  <si>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</si>
  <si>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</si>
  <si>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</si>
  <si>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</si>
  <si>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</si>
  <si>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</si>
  <si>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</si>
  <si>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</si>
  <si>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</si>
  <si>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</si>
  <si>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</si>
  <si>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</si>
  <si>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</si>
  <si>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</si>
  <si>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</si>
  <si>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</si>
  <si>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</si>
  <si>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</si>
  <si>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</si>
  <si>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</si>
  <si>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</si>
  <si>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</si>
  <si>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</si>
  <si>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</si>
  <si>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</si>
  <si>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</si>
  <si>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</si>
  <si>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</si>
  <si>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</si>
  <si>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</si>
  <si>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</si>
  <si>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</si>
  <si>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</si>
  <si>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</si>
  <si>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</si>
  <si>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</si>
  <si>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</si>
  <si>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</si>
  <si>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</si>
  <si>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</si>
  <si>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</si>
  <si>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</si>
  <si>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</si>
  <si>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</si>
  <si>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</si>
  <si>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</si>
  <si>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</si>
  <si>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</si>
  <si>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</si>
  <si>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</si>
  <si>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</si>
  <si>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</si>
  <si>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</si>
  <si>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</si>
  <si>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</si>
  <si>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</si>
  <si>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</si>
  <si>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</si>
  <si>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</si>
  <si>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</si>
  <si>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</si>
  <si>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</si>
  <si>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</si>
  <si>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</si>
  <si>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</si>
  <si>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</si>
  <si>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</si>
  <si>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</si>
  <si>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</si>
  <si>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</si>
  <si>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</si>
  <si>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</si>
  <si>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</si>
  <si>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</si>
  <si>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</si>
  <si>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</si>
  <si>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</si>
  <si>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</si>
  <si>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</si>
  <si>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</si>
  <si>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</si>
  <si>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</si>
  <si>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</si>
  <si>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</si>
  <si>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</si>
  <si>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</si>
  <si>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</si>
  <si>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</si>
  <si>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</si>
  <si>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</si>
  <si>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</si>
  <si>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</si>
  <si>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</si>
  <si>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</si>
  <si>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</si>
  <si>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</si>
  <si>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</si>
  <si>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</si>
  <si>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</si>
  <si>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</si>
  <si>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</si>
  <si>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</si>
  <si>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</si>
  <si>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</si>
  <si>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</si>
  <si>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</si>
  <si>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</si>
  <si>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</si>
  <si>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</si>
  <si>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</si>
  <si>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</si>
  <si>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</si>
  <si>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</si>
  <si>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</si>
  <si>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</si>
  <si>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</si>
  <si>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</si>
  <si>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</si>
  <si>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</si>
  <si>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</si>
  <si>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</si>
  <si>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</si>
  <si>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</si>
  <si>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</si>
  <si>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</si>
  <si>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</si>
  <si>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</si>
  <si>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</si>
  <si>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</si>
  <si>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</si>
  <si>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</si>
  <si>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</si>
  <si>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</si>
  <si>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</si>
  <si>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</si>
  <si>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</si>
  <si>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</si>
  <si>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</si>
  <si>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</si>
  <si>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</si>
  <si>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</si>
  <si>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</si>
  <si>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</si>
  <si>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</si>
  <si>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</si>
  <si>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</si>
  <si>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</si>
  <si>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</si>
  <si>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</si>
  <si>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</si>
  <si>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</si>
  <si>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</si>
  <si>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</si>
  <si>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</si>
  <si>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</si>
  <si>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</si>
  <si>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</si>
  <si>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</si>
  <si>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</si>
  <si>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</si>
  <si>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</si>
  <si>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</si>
  <si>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</si>
  <si>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</si>
  <si>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</si>
  <si>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</si>
  <si>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</si>
  <si>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</si>
  <si>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</si>
  <si>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</si>
  <si>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</si>
  <si>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</si>
  <si>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</si>
  <si>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</si>
  <si>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</si>
  <si>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</si>
  <si>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</si>
  <si>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</si>
  <si>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</si>
  <si>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</si>
  <si>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</si>
  <si>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</si>
  <si>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</si>
  <si>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</si>
  <si>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</si>
  <si>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</si>
  <si>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</si>
  <si>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</si>
  <si>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</si>
  <si>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</si>
  <si>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</si>
  <si>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</si>
  <si>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</si>
  <si>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</si>
  <si>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</si>
  <si>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</si>
  <si>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</si>
  <si>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</si>
  <si>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</si>
  <si>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</si>
  <si>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</si>
  <si>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</si>
  <si>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</si>
  <si>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</si>
  <si>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</si>
  <si>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</si>
  <si>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</si>
  <si>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</si>
  <si>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</si>
  <si>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</si>
  <si>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</si>
  <si>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</si>
  <si>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</si>
  <si>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</si>
  <si>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</si>
  <si>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</si>
  <si>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</si>
  <si>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</si>
  <si>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</si>
  <si>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</si>
  <si>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</si>
  <si>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</si>
  <si>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</si>
  <si>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</si>
  <si>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</si>
  <si>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</si>
  <si>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</si>
  <si>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</si>
  <si>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</si>
  <si>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</si>
  <si>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</si>
  <si>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</si>
  <si>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</si>
  <si>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</si>
  <si>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</si>
  <si>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</si>
  <si>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</si>
  <si>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</si>
  <si>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</si>
  <si>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</si>
  <si>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</si>
  <si>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</si>
  <si>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</si>
  <si>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</si>
  <si>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</si>
  <si>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</si>
  <si>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</si>
  <si>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</si>
  <si>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</si>
  <si>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</si>
  <si>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</si>
  <si>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</si>
  <si>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</si>
  <si>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</si>
  <si>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</si>
  <si>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</si>
  <si>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</si>
  <si>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</si>
  <si>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</si>
  <si>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</si>
  <si>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</si>
  <si>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</si>
  <si>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</si>
  <si>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</si>
  <si>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</si>
  <si>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</si>
  <si>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</si>
  <si>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</si>
  <si>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</si>
  <si>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</si>
  <si>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</si>
  <si>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</si>
  <si>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</si>
  <si>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</si>
  <si>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</si>
  <si>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</si>
  <si>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</si>
  <si>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</si>
  <si>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</si>
  <si>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</si>
  <si>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</si>
  <si>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</si>
  <si>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</si>
  <si>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</si>
  <si>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</si>
  <si>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</si>
  <si>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</si>
  <si>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</si>
  <si>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</si>
  <si>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</si>
  <si>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</si>
  <si>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</si>
  <si>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</si>
  <si>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</si>
  <si>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</si>
  <si>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</si>
  <si>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</si>
  <si>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</si>
  <si>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</si>
  <si>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</si>
  <si>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</si>
  <si>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</si>
  <si>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</si>
  <si>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</si>
  <si>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PCM-20251117-00001348
</t>
  </si>
  <si>
    <t>riy0336</t>
  </si>
  <si>
    <t xml:space="preserve">Restored by PG </t>
  </si>
  <si>
    <t>PCM-20251117-00001452</t>
  </si>
  <si>
    <t>EM team on the way ETA 60 mins</t>
  </si>
  <si>
    <t xml:space="preserve"> PCM-20250215-00000830 </t>
  </si>
  <si>
    <t>LTE site still down and  site located in aramco area access issue need special permission</t>
  </si>
  <si>
    <t>PCM-20251117-00001061</t>
  </si>
  <si>
    <t>Access issue, site down due to telecom issue ,site located at family building and owner not available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</si>
  <si>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</si>
  <si>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</si>
  <si>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</si>
  <si>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</si>
  <si>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</si>
  <si>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</si>
  <si>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</si>
  <si>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</si>
  <si>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PCM-20251117-00001440</t>
  </si>
  <si>
    <t xml:space="preserve">EM team at site checking </t>
  </si>
  <si>
    <t>PCM-20251117-00001422</t>
  </si>
  <si>
    <t>team on  the way need 50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</si>
</sst>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6" totalsRowShown="0" headerRowDxfId="157" dataDxfId="156" headerRowBorderDxfId="154" tableBorderDxfId="155" totalsRowBorderDxfId="153">
  <autoFilter ref="A1:CJ20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7" totalsRowShown="0" headerRowDxfId="64" dataDxfId="63" headerRowBorderDxfId="61" tableBorderDxfId="62">
  <autoFilter ref="A1:L98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 totalsRowShown="0" headerRowDxfId="48" dataDxfId="47" headerRowBorderDxfId="45" tableBorderDxfId="46" totalsRowBorderDxfId="44">
  <autoFilter ref="A1:L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4" totalsRowShown="0" headerRowDxfId="31" dataDxfId="30" headerRowBorderDxfId="28" tableBorderDxfId="29">
  <autoFilter ref="A1:L15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8" totalsRowShown="0" headerRowDxfId="15" dataDxfId="14" headerRowBorderDxfId="12" tableBorderDxfId="13">
  <autoFilter ref="A1:L8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315.76632673611311</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45978.714752662039</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45978.714752662039</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45978.714752662039</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45978.714752662039</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45978.714752662039</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45978.714752662039</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45978.714752662039</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45978.714752662039</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45978.714752662039</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45978.714752662039</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45978.714752662039</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45978.714752662039</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45978.714752662039</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45978.714752662039</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45978.714752662039</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45978.714752662039</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45978.714752662039</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45978.714752662039</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45978.714752662039</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45978.714752662039</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45978.714752662039</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45978.714752662039</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45978.714752662039</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45978.714752662039</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45978.714752662039</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45978.714752662039</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45978.714752662039</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45978.714752662039</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45978.714752662039</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45978.714752662039</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45978.714752662039</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45978.714752662039</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45978.714752662039</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45978.714752662039</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45978.714752662039</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45978.714752662039</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45978.714752662039</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45978.714752662039</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45978.714752662039</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45978.714752662039</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45978.714752662039</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45978.714752662039</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45978.714752662039</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45978.714752662039</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45978.714752662039</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45978.714752662039</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45978.714752662039</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45978.714752662039</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45978.714752662039</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45978.714752662039</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45978.714752662039</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45978.714752662039</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45978.714752662039</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45978.714752662039</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45978.714752662039</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45978.714752662039</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45978.714752662039</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45978.714752662039</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45978.714752662039</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45978.714752662039</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45978.714752662039</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45978.714752662039</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45978.714752662039</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45978.714752662039</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45978.714752662039</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45978.714752662039</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45978.714752662039</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45978.714752662039</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45978.714752662039</v>
      </c>
      <c r="H71" s="127"/>
      <c r="I71" s="129" t="str">
        <f>IFERROR(VLOOKUP(D71,DB!A:F,6,0),"")</f>
        <v/>
      </c>
      <c r="J71" s="129" t="str">
        <f>IFERROR(VLOOKUP(D71,DB!A:G,7,0),"")</f>
        <v/>
      </c>
      <c r="K71" s="132"/>
      <c r="L71" s="133" t="str">
        <f>IFERROR(VLOOKUP(D71,DB!A:I,9,0),"")</f>
        <v/>
      </c>
    </row>
    <row r="72" spans="1:12" ht="15" customHeight="1">
      <c r="A72" s="128"/>
      <c r="B72" s="129" t="str">
        <f>IFERROR(VLOOKUP(D72,DB!A:K,11,0),"")</f>
        <v/>
      </c>
      <c r="C72" s="129"/>
      <c r="D72" s="129"/>
      <c r="E72" s="130"/>
      <c r="F72" s="127"/>
      <c r="G72" s="131">
        <f ca="1">IFERROR(NOW()-F72,"")</f>
        <v>45978.714752662039</v>
      </c>
      <c r="H72" s="127"/>
      <c r="I72" s="129" t="str">
        <f>IFERROR(VLOOKUP(D72,DB!A:F,6,0),"")</f>
        <v/>
      </c>
      <c r="J72" s="129" t="str">
        <f>IFERROR(VLOOKUP(D72,DB!A:G,7,0),"")</f>
        <v/>
      </c>
      <c r="K72" s="132"/>
      <c r="L72" s="133" t="str">
        <f>IFERROR(VLOOKUP(D72,DB!A:I,9,0),"")</f>
        <v/>
      </c>
    </row>
  </sheetData>
  <customSheetViews>
    <customSheetView guid="{F6042A99-DD27-4453-835D-0834D95730CC}" filter="1" showAutoFilter="1">
      <pageMargins left="0" right="0" top="0" bottom="0" header="0" footer="0"/>
      <autoFilter ref="B1:M1" xr:uid="{923EADCC-EE07-4C71-9946-1B86068EE2A1}"/>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6"/>
  <sheetViews>
    <sheetView workbookViewId="0">
      <pane ySplit="1" topLeftCell="A2" activePane="bottomLeft" state="frozen"/>
      <selection pane="bottomLeft" activeCell="K17" sqref="K1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5"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153.71491469907778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22777</v>
      </c>
      <c r="E4" s="102" t="s">
        <v>39021</v>
      </c>
      <c r="F4" s="134">
        <v>45976.436342592591</v>
      </c>
      <c r="G4" s="104">
        <f ca="1">IFERROR(NOW()-F4,"-")</f>
        <v>2.2784100694480003</v>
      </c>
      <c r="H4" s="103">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37" t="s">
        <v>39107</v>
      </c>
      <c r="B5" s="18" t="str">
        <f>IFERROR(VLOOKUP(D5,DB!A:K,11,0),"")</f>
        <v>R2</v>
      </c>
      <c r="C5" s="18">
        <v>1</v>
      </c>
      <c r="D5" s="18" t="s">
        <v>39108</v>
      </c>
      <c r="E5" s="102" t="s">
        <v>39100</v>
      </c>
      <c r="F5" s="103">
        <v>45978.623032407406</v>
      </c>
      <c r="G5" s="104">
        <f ca="1">IFERROR(NOW()-F5,"-")</f>
        <v>9.1720138887467328E-2</v>
      </c>
      <c r="H5" s="134">
        <v>45978.617094907408</v>
      </c>
      <c r="I5" s="18" t="str">
        <f>IFERROR(VLOOKUP(D5,DB!A:F,6,0),"")</f>
        <v>SCECO</v>
      </c>
      <c r="J5" s="18" t="str">
        <f>IFERROR(VLOOKUP(D5,DB!A:G,7,0),"")</f>
        <v>In progress</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45978.714752546293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45978.714752546293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45978.714752546293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45978.714752546293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45978.714752546293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45978.714752546293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45978.714752546293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45978.714752546293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45978.714752546293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45978.714752546293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45978.714752546293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45978.714752546293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45978.714752546293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45978.714752546293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45978.714752546293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45978.714752546293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45978.714752546293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45978.714752546293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45978.714752546293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45978.714752546293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45978.714752546293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45978.714752546293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45978.714752546293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45978.714752546293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45978.714752546293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45978.714752546293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45978.714752546293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45978.714752546293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45978.714752546293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45978.714752546293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45978.714752546293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45978.714752546293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45978.714752546293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45978.714752546293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45978.714752546293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45978.714752546293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45978.714752546293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45978.714752546293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45978.714752546293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45978.714752546293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45978.714752546293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45978.714752546293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45978.714752546293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45978.714752546293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45978.714752546293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45978.714752546293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45978.714752546293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45978.714752546293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45978.714752546293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45978.714752546293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45978.714752546293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45978.714752546293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45978.714752546293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45978.714752546293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45978.714752546293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45978.714752546293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45978.714752546293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45978.714752546293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45978.714752546293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45978.714752546293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45978.714752546293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45978.714752546293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45978.714752546293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45978.714752546293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45978.714752546293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45978.714752546293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45978.714752546293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45978.714752546293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45978.714752546293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45978.714752546293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45978.714752546293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45978.714752546293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45978.714752546293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45978.714752546293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45978.714752546293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45978.714752662039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45978.714752662039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45978.714752662039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45978.714752662039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45978.714752662039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45978.714752662039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45978.714752662039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45978.714752662039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45978.714752662039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45978.714752662039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45978.714752662039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45978.714752662039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45978.714752662039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45978.714752662039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45978.714752662039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45978.714752662039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45978.714752662039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45978.714752662039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45978.714752662039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45978.714752662039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45978.714752662039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45978.714752662039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45978.714752662039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45978.714752662039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45978.714752662039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45978.714752662039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45978.714752662039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45978.714752662039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45978.714752662039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45978.714752662039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45978.714752662039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45978.714752662039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45978.714752662039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45978.714752662039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45978.714752662039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45978.714752662039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45978.714752662039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45978.714752662039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45978.714752662039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45978.714752662039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45978.714752662039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45978.714752662039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45978.714752662039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45978.714752662039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45978.714752662039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45978.714752662039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45978.714752662039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45978.714752662039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45978.714752662039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45978.714752662039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45978.714752662039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45978.714752662039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45978.714752662039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45978.714752662039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45978.714752662039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45978.714752662039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45978.714752662039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45978.714752662039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45978.714752662039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45978.714752662039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45978.714752662039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45978.714752662039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45978.714752662039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45978.714752662039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45978.714752662039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45978.714752662039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45978.714752662039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45978.714752662039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45978.714752662039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45978.714752662039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45978.714752662039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45978.714752662039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45978.714752662039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45978.714752662039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45978.714752662039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45978.714752662039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45978.714752662039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45978.714752662039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45978.714752662039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45978.714752662039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45978.714752662039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45978.714752662039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45978.714752662039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45978.714752662039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45978.714752662039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45978.714752662039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45978.714752662039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45978.714752662039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45978.714752662039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45978.714752662039</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45978.714752662039</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45978.714752662039</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45978.714752662039</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45978.714752662039</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45978.714752662039</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45978.714752662039</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45978.714752662039</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45978.714752662039</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45978.714752662039</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45978.714752662039</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45978.714752662039</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45978.714752662039</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45978.714752662039</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45978.714752662039</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45978.714752662039</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45978.714752662039</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45978.714752662039</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45978.714752662039</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45978.714752662039</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45978.714752662039</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45978.714752662039</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45978.714752662039</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45978.714752662039</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45978.714752662039</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45978.714752662039</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45978.714752662039</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45978.714752662039</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45978.714752662039</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45978.714752662039</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45978.714752662039</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45978.714752662039</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45978.714752662039</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45978.714752662039</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row r="204" spans="1:88" ht="31.5" customHeight="1">
      <c r="A204" s="101"/>
      <c r="B204" s="18" t="str">
        <f>IFERROR(VLOOKUP(D204,DB!A:K,11,0),"")</f>
        <v/>
      </c>
      <c r="C204" s="18"/>
      <c r="D204" s="18"/>
      <c r="E204" s="102"/>
      <c r="F204" s="103"/>
      <c r="G204" s="104">
        <f ca="1">IFERROR(NOW()-F204,"-")</f>
        <v>45978.714752662039</v>
      </c>
      <c r="H204" s="103"/>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99"/>
    </row>
    <row r="205" spans="1:88" ht="31.5" customHeight="1">
      <c r="A205" s="101"/>
      <c r="B205" s="18" t="str">
        <f>IFERROR(VLOOKUP(D205,DB!A:K,11,0),"")</f>
        <v/>
      </c>
      <c r="C205" s="18"/>
      <c r="D205" s="18"/>
      <c r="E205" s="102"/>
      <c r="F205" s="103"/>
      <c r="G205" s="104">
        <f ca="1">IFERROR(NOW()-F205,"-")</f>
        <v>45978.714752662039</v>
      </c>
      <c r="H205" s="103"/>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99"/>
    </row>
    <row r="206" spans="1:88" ht="31.5" customHeight="1">
      <c r="A206" s="101"/>
      <c r="B206" s="18" t="str">
        <f>IFERROR(VLOOKUP(D206,DB!A:K,11,0),"")</f>
        <v/>
      </c>
      <c r="C206" s="18"/>
      <c r="D206" s="18"/>
      <c r="E206" s="102"/>
      <c r="F206" s="103"/>
      <c r="G206" s="104">
        <f ca="1">IFERROR(NOW()-F206,"-")</f>
        <v>45978.714752662039</v>
      </c>
      <c r="H206" s="103"/>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99"/>
    </row>
  </sheetData>
  <dataValidations count="2">
    <dataValidation allowBlank="1" showInputMessage="1" showErrorMessage="1" sqref="E1" xr:uid="{4D935161-CDD3-4592-B877-3FB59C99E142}"/>
    <dataValidation type="list" allowBlank="1" showInputMessage="1" showErrorMessage="1" sqref="E3:E20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7"/>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8" t="s">
        <v>39016</v>
      </c>
      <c r="I1" s="139" t="s">
        <v>39017</v>
      </c>
      <c r="J1" s="139" t="s">
        <v>39018</v>
      </c>
      <c r="K1" s="60" t="s">
        <v>39019</v>
      </c>
      <c r="L1" s="27" t="s">
        <v>8</v>
      </c>
      <c r="M1" s="28"/>
    </row>
    <row r="2" spans="1:13" ht="15" customHeight="1">
      <c r="A2" s="19" t="s">
        <v>39110</v>
      </c>
      <c r="B2" s="61" t="str">
        <f>IFERROR(VLOOKUP(D2,DB!A:K,11,0),"")</f>
        <v>R3</v>
      </c>
      <c r="C2" s="18">
        <v>1</v>
      </c>
      <c r="D2" s="18" t="s">
        <v>25701</v>
      </c>
      <c r="E2" s="18" t="s">
        <v>39021</v>
      </c>
      <c r="F2" s="20">
        <v>45978.655509259261</v>
      </c>
      <c r="G2" s="21">
        <f t="shared" ref="G2:G12" ca="1" si="0">IFERROR(NOW()-F2,"-")</f>
        <v>5.9243402778520249E-2</v>
      </c>
      <c r="H2" s="22">
        <v>45978.655509259261</v>
      </c>
      <c r="I2" s="19" t="str">
        <f>IFERROR(VLOOKUP(D2,DB!A:F,6,0),"")</f>
        <v>SCECO</v>
      </c>
      <c r="J2" s="18" t="str">
        <f>IFERROR(VLOOKUP(D2,DB!A:G,7,0),"")</f>
        <v>Dead</v>
      </c>
      <c r="K2" s="45" t="s">
        <v>39111</v>
      </c>
      <c r="L2" s="23" t="str">
        <f>IFERROR(VLOOKUP(D2,DB!A:I,9,0),"")</f>
        <v>Latis</v>
      </c>
    </row>
    <row r="3" spans="1:13" ht="15" customHeight="1">
      <c r="A3" s="19"/>
      <c r="B3" s="61" t="str">
        <f>IFERROR(VLOOKUP(D3,DB!A:K,11,0),"")</f>
        <v/>
      </c>
      <c r="C3" s="18"/>
      <c r="D3" s="18"/>
      <c r="E3" s="18"/>
      <c r="F3" s="20"/>
      <c r="G3" s="21">
        <f t="shared" ca="1" si="0"/>
        <v>45978.714752662039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45978.714752662039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45978.714752662039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45978.714752662039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45978.714752662039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45978.714752662039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45978.714752662039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45978.714752662039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45978.714752662039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45978.714752662039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ref="G13:G76" ca="1" si="1">IFERROR(NOW()-F13,"-")</f>
        <v>45978.714752662039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45978.714752662039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45978.714752662039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45978.714752662039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45978.714752662039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45978.714752662039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45978.714752662039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45978.714752662039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45978.714752662039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45978.714752662039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45978.714752662039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45978.714752662039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45978.714752662039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45978.714752662039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45978.714752662039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45978.714752662039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45978.714752662039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45978.714752662039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45978.714752662039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45978.714752662039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45978.714752662039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45978.714752662039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45978.714752662039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45978.714752662039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45978.714752662039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45978.714752662039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45978.714752662039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45978.714752662039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45978.714752662039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45978.714752662039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45978.714752662039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45978.714752662039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45978.714752662039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45978.714752662039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45978.714752662039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45978.714752662039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45978.714752662039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45978.714752662039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45978.714752662039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45978.714752662039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45978.714752662039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45978.714752662039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45978.714752662039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45978.714752662039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45978.714752662039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45978.714752662039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45978.714752662039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45978.714752662039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45978.714752662039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45978.714752662039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45978.714752662039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45978.714752662039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45978.714752662039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45978.714752662039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45978.714752662039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45978.714752662039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45978.714752662039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45978.714752662039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45978.714752662039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45978.714752662039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45978.714752662039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45978.714752662039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45978.714752662039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45978.714752662039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ref="G77:G140" ca="1" si="2">IFERROR(NOW()-F77,"-")</f>
        <v>45978.714752662039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45978.714752662039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45978.714752662039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45978.714752662039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45978.714752662039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45978.714752662039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45978.714752662039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45978.714752662039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45978.714752662039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45978.714752662039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45978.714752662039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45978.714752662039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45978.714752662039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45978.714752662039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45978.714752662039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45978.714752662039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45978.714752662039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45978.714752662039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45978.714752662039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45978.714752662039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45978.714752662039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45978.714752662039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45978.714752662039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45978.714752662039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45978.714752662039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45978.714752662039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45978.714752662039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45978.714752662039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45978.714752662039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45978.714752662039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45978.714752662039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45978.714752662039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45978.714752662039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45978.714752662039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45978.714752662039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45978.714752662039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45978.714752662039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45978.714752662039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45978.714752662039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45978.714752662039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45978.714752662039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45978.714752662039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45978.714752662039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45978.714752662039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45978.714752662039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45978.714752662039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45978.714752662039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45978.714752662039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45978.714752662039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45978.714752662039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45978.714752662039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45978.714752662039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45978.714752662039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45978.714752662039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45978.714752662039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45978.714752662039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45978.714752662039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45978.714752662039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45978.714752662039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45978.714752662039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45978.714752662039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45978.714752662039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45978.714752662039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45978.714752662039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ref="G141:G204" ca="1" si="3">IFERROR(NOW()-F141,"-")</f>
        <v>45978.714752662039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45978.714752662039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45978.714752662039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45978.714752662039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45978.714752662039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45978.714752662039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45978.714752662039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45978.714752662039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45978.714752662039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45978.714752662039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45978.714752662039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45978.714752662039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45978.714752662039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45978.714752662039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45978.714752662039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45978.714752662039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45978.714752662039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45978.714752662039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45978.714752662039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45978.714752662039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45978.714752662039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45978.714752662039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45978.714752662039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45978.714752662039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45978.714752662039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45978.714752662039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45978.714752662039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45978.714752662039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45978.714752662039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45978.714752662039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45978.714752662039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45978.714752662039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45978.714752662039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45978.714752662039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45978.714752662039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45978.714752662039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45978.714752662039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45978.714752662039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45978.714752662039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45978.714752662039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45978.714752662039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45978.714752662039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45978.714752662039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45978.714752662039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45978.714752662039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45978.714752662039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45978.714752662039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45978.714752662039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45978.714752662039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45978.714752662039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45978.714752662039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45978.714752662039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45978.714752662039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45978.714752662039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45978.714752662039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45978.714752662039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45978.714752662039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45978.714752662039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45978.714752662039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45978.714752662039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45978.714752662039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45978.714752662039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45978.714752662039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45978.714752662039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ref="G205:G268" ca="1" si="4">IFERROR(NOW()-F205,"-")</f>
        <v>45978.714752662039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45978.714752662039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45978.714752662039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45978.714752662039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45978.714752662039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45978.714752662039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45978.714752662039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45978.714752662039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45978.714752662039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45978.714752662039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45978.714752662039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45978.714752662039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45978.714752662039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45978.714752662039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45978.714752662039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45978.714752662039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45978.714752662039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45978.714752662039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45978.714752662039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45978.714752662039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45978.714752662039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45978.714752662039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45978.714752662039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45978.714752662039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45978.714752662039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45978.714752662039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45978.714752662039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45978.714752662039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45978.714752662039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45978.714752662039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45978.714752662039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45978.714752662039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45978.714752662039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45978.714752662039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45978.714752662039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45978.714752662039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45978.714752662039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45978.714752662039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45978.714752662039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45978.714752662039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45978.714752662039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45978.714752662039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45978.714752662039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45978.714752662039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45978.714752662039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45978.714752662039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45978.714752662039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45978.714752662039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45978.714752662039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45978.714752662039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45978.714752662039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45978.714752662039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45978.714752662039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45978.714752662039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45978.714752662039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45978.714752662039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45978.714752662039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45978.714752662039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45978.714752662039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45978.714752662039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45978.714752662039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45978.714752662039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45978.714752662039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45978.714752662039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ref="G269:G332" ca="1" si="5">IFERROR(NOW()-F269,"-")</f>
        <v>45978.714752662039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45978.714752662039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45978.714752662039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45978.714752662039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45978.714752662039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45978.714752662039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45978.714752662039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45978.714752662039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45978.714752662039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45978.714752662039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45978.714752662039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45978.714752662039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45978.714752662039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45978.714752662039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45978.714752662039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45978.714752662039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45978.714752662039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45978.714752662039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45978.714752662039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45978.714752662039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45978.714752662039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45978.714752662039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45978.714752662039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45978.714752662039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45978.714752662039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45978.714752662039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45978.714752662039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45978.714752662039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45978.714752662039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45978.714752662039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45978.714752662039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45978.714752662039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45978.714752662039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45978.714752662039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45978.714752662039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45978.714752662039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45978.714752662039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45978.714752662039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45978.714752662039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45978.714752662039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45978.714752662039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45978.714752662039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45978.714752662039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45978.714752662039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45978.714752662039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45978.714752662039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45978.714752662039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45978.714752662039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45978.714752662039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45978.714752662039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45978.714752662039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45978.714752662039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45978.714752662039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45978.714752662039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45978.714752662039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45978.714752662039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45978.714752662039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45978.714752662039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45978.714752662039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45978.714752662039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45978.714752662039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45978.714752662039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45978.714752662039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45978.714752662039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ref="G333:G396" ca="1" si="6">IFERROR(NOW()-F333,"-")</f>
        <v>45978.714752662039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45978.714752662039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45978.714752662039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45978.714752662039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45978.714752662039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45978.714752662039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45978.714752662039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45978.714752662039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45978.714752662039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45978.714752662039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45978.714752662039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45978.714752662039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45978.714752662039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45978.714752662039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45978.714752662039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45978.714752662039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45978.714752662039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45978.714752662039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45978.714752662039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45978.714752662039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45978.714752662039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45978.714752662039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45978.714752662039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45978.714752662039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45978.714752662039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45978.714752662039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45978.714752662039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45978.714752662039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45978.714752662039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45978.714752662039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45978.714752662039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45978.714752662039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45978.714752662039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45978.714752662039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45978.714752662039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45978.714752662039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45978.714752662039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45978.714752662039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45978.714752662039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45978.714752662039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45978.714752662039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45978.714752662039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45978.714752662039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45978.714752662039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45978.714752662039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45978.714752662039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45978.714752662039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45978.714752662039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45978.714752662039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45978.714752662039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45978.714752662039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45978.714752662039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45978.714752662039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45978.714752662039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45978.714752662039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45978.714752662039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45978.714752662039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45978.714752662039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45978.714752662039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45978.714752662039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45978.714752662039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45978.714752662039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45978.714752662039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45978.714752662039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ref="G397:G460" ca="1" si="7">IFERROR(NOW()-F397,"-")</f>
        <v>45978.714752662039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45978.714752662039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45978.714752662039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45978.714752662039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45978.714752662039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45978.714752662039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45978.714752662039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45978.714752662039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45978.714752662039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45978.714752662039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45978.714752662039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45978.714752662039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45978.714752662039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45978.714752662039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45978.714752662039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45978.714752662039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45978.714752662039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45978.714752662039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45978.714752662039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45978.714752662039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45978.714752662039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45978.714752662039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45978.714752662039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45978.714752662039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45978.714752662039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45978.714752662039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45978.714752662039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45978.714752662039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45978.714752662039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45978.714752662039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45978.714752662039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45978.714752662039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45978.714752662039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45978.714752662039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45978.714752662039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45978.714752662039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45978.714752662039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45978.714752662039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45978.714752662039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45978.714752662039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45978.714752662039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45978.714752662039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45978.714752662039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45978.714752662039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45978.714752662039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45978.714752662039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45978.714752662039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45978.714752662039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45978.714752662039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45978.714752662039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45978.714752662039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45978.714752662039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45978.714752662039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45978.714752662039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45978.714752662039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45978.714752662039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45978.714752662039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45978.714752662039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45978.714752662039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45978.714752662039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45978.714752662039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45978.714752662039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45978.714752662039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45978.714752662039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ref="G461:G524" ca="1" si="8">IFERROR(NOW()-F461,"-")</f>
        <v>45978.714752662039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45978.714752662039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45978.714752662039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45978.714752662039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45978.714752662039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45978.714752662039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45978.714752662039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45978.714752662039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45978.714752662039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45978.714752662039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45978.714752662039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45978.714752662039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45978.714752662039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45978.714752662039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45978.714752662039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45978.714752662039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45978.714752662039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45978.714752662039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45978.714752662039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45978.714752662039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45978.714752662039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45978.714752662039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45978.714752662039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45978.714752662039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45978.714752662039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45978.714752662039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45978.714752662039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45978.714752662039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45978.714752662039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45978.714752662039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45978.714752662039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45978.714752662039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45978.714752662039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45978.714752662039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45978.714752662039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45978.714752662039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45978.714752662039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45978.714752662039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45978.714752662039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45978.714752662039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45978.714752662039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45978.714752662039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45978.714752662039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45978.714752662039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45978.714752662039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45978.714752662039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45978.714752662039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45978.714752662039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45978.714752662039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45978.714752662039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45978.714752662039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45978.714752662039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45978.714752662039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45978.714752662039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45978.714752662039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45978.714752662039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45978.714752662039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45978.714752662039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45978.714752662039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45978.714752662039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45978.714752662039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45978.714752662039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45978.714752662039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45978.714752662039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ref="G525:G588" ca="1" si="9">IFERROR(NOW()-F525,"-")</f>
        <v>45978.714752662039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45978.714752662039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45978.714752662039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45978.714752662039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45978.714752662039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45978.714752662039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45978.714752662039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45978.714752662039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45978.714752662039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45978.714752662039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45978.714752662039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45978.714752662039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45978.714752662039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45978.714752662039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45978.714752662039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45978.714752662039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45978.714752662039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45978.714752662039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45978.714752662039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45978.714752662039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45978.714752662039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45978.714752662039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45978.714752662039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45978.714752662039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45978.714752662039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45978.714752662039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45978.714752662039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45978.714752662039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45978.714752662039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45978.714752662039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45978.714752662039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45978.714752662039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45978.714752662039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45978.714752662039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45978.714752662039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45978.714752662039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45978.714752662039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45978.714752662039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45978.714752662039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45978.714752662039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45978.714752662039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45978.714752662039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45978.714752662039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45978.714752662039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45978.714752662039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45978.714752662039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45978.714752662039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45978.714752662039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45978.714752662039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45978.714752662039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45978.714752662039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45978.714752662039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45978.714752662039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45978.714752662039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45978.714752662039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45978.714752662039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45978.714752662039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45978.714752662039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45978.714752662039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45978.714752662039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45978.714752662039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45978.714752662039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45978.714752662039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45978.714752662039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ref="G589:G652" ca="1" si="10">IFERROR(NOW()-F589,"-")</f>
        <v>45978.714752662039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45978.714752662039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45978.714752662039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45978.714752662039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45978.714752662039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45978.714752662039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45978.714752662039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45978.714752662039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45978.714752662039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45978.714752662039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45978.714752662039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45978.714752662039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45978.714752662039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45978.714752662039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45978.714752662039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45978.714752662039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45978.714752662039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45978.714752662039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45978.714752662039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45978.714752662039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45978.714752662039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45978.714752662039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45978.714752662039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45978.714752662039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45978.714752662039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45978.714752662039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45978.714752662039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45978.714752662039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45978.714752662039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45978.714752662039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45978.714752662039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45978.714752662039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45978.714752662039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45978.714752662039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45978.714752662039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45978.714752662039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45978.714752662039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45978.714752662039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45978.714752662039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45978.714752662039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45978.714752662039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45978.714752662039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45978.714752662039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45978.714752662039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45978.714752662039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45978.714752662039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45978.714752662039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45978.714752662039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45978.714752662039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45978.714752662039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45978.714752662039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45978.714752662039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45978.714752662039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45978.714752662039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45978.714752662039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45978.714752662039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45978.714752662039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45978.714752662039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45978.714752662039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45978.714752662039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45978.714752662039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45978.714752662039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45978.714752662039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45978.714752662039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ref="G653:G716" ca="1" si="11">IFERROR(NOW()-F653,"-")</f>
        <v>45978.714752662039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45978.714752662039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45978.714752662039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45978.714752662039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45978.714752662039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45978.714752662039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45978.714752662039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45978.714752662039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45978.714752662039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45978.714752662039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45978.714752662039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45978.714752662039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45978.714752662039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45978.714752662039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45978.714752662039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45978.714752662039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45978.714752662039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45978.714752662039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45978.714752662039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45978.714752662039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45978.714752662039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45978.714752662039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45978.714752662039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45978.714752662039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45978.714752662039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45978.714752662039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45978.714752662039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45978.714752662039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45978.714752662039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45978.714752662039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45978.714752662039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45978.714752662039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45978.714752662039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45978.714752662039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45978.714752662039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45978.714752662039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45978.714752662039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45978.714752662039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45978.714752662039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45978.714752662039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45978.714752662039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45978.714752662039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45978.714752662039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45978.714752662039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45978.714752662039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45978.714752662039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45978.714752662039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45978.714752662039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45978.714752662039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45978.714752662039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45978.714752662039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45978.714752662039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45978.714752662039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45978.714752662039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45978.714752662039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45978.714752662039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45978.714752662039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45978.714752662039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45978.714752662039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45978.714752662039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45978.714752662039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45978.714752662039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45978.714752662039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45978.714752662039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ref="G717:G780" ca="1" si="12">IFERROR(NOW()-F717,"-")</f>
        <v>45978.714752662039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45978.714752662039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45978.714752662039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45978.714752662039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45978.714752662039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45978.714752662039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45978.714752662039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45978.714752662039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45978.714752662039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45978.714752662039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45978.714752662039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45978.714752662039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45978.714752662039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45978.714752662039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45978.714752662039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45978.714752662039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45978.714752662039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45978.714752662039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45978.714752662039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45978.714752662039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45978.714752662039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45978.714752662039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45978.714752662039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45978.714752662039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45978.714752662039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45978.714752662039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45978.714752662039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45978.714752662039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45978.714752662039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45978.714752662039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45978.714752662039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45978.714752662039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45978.714752662039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45978.714752662039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45978.714752662039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45978.714752662039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45978.714752662039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45978.714752662039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45978.714752662039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45978.714752662039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45978.714752662039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45978.714752662039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45978.714752662039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45978.714752662039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45978.714752662039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45978.714752662039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45978.714752662039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45978.714752662039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45978.714752662039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45978.714752662039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45978.714752662039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45978.714752662039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45978.714752662039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45978.714752662039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45978.714752662039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45978.714752662039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45978.714752662039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45978.714752662039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45978.714752662039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45978.714752662039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45978.714752662039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45978.714752662039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45978.714752662039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45978.714752662039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ref="G781:G844" ca="1" si="13">IFERROR(NOW()-F781,"-")</f>
        <v>45978.714752662039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45978.714752662039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45978.714752662039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45978.714752662039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45978.714752662039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45978.714752662039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45978.714752662039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45978.714752662039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45978.714752662039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45978.714752662039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45978.714752662039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45978.714752662039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45978.714752662039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45978.714752662039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45978.714752662039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45978.714752662039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45978.714752662039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45978.714752662039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45978.714752662039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45978.714752662039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45978.714752662039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45978.714752662039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45978.714752662039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45978.714752662039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45978.714752662039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45978.714752662039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45978.714752662039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45978.714752662039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45978.714752662039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45978.714752662039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45978.714752662039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45978.714752662039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45978.714752662039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45978.714752662039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45978.714752662039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45978.714752662039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45978.714752662039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45978.714752662039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45978.714752662039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45978.714752662039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45978.714752662039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45978.714752662039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45978.714752662039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45978.714752662039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45978.714752662039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45978.714752662039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45978.714752662039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45978.714752662039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45978.714752662039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45978.714752662039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45978.714752662039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45978.714752662039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45978.714752662039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45978.714752662039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45978.714752662039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45978.714752662039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45978.714752662039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45978.714752662039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45978.714752662039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45978.714752662039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45978.714752662039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45978.714752662039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45978.714752662039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45978.714752662039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ref="G845:G908" ca="1" si="14">IFERROR(NOW()-F845,"-")</f>
        <v>45978.714752662039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45978.714752662039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45978.714752662039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45978.714752662039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45978.714752662039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45978.714752662039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45978.714752662039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45978.714752662039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45978.714752662039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45978.714752662039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45978.714752662039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45978.714752662039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45978.714752662039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45978.714752662039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45978.714752662039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45978.714752662039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45978.714752662039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45978.714752662039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45978.714752662039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45978.714752662039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45978.714752662039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45978.714752662039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45978.714752662039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45978.714752662039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45978.714752662039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45978.714752662039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45978.714752662039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45978.714752662039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45978.714752662039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45978.714752662039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45978.714752662039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45978.714752662039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45978.714752662039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45978.714752662039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45978.714752662039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45978.714752662039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45978.714752662039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45978.714752662039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45978.714752662039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45978.714752662039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45978.714752662039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45978.714752662039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45978.714752662039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45978.714752662039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45978.714752662039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45978.714752662039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45978.714752662039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45978.714752662039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45978.714752662039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45978.714752662039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45978.714752662039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45978.714752662039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45978.714752662039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45978.714752662039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45978.714752662039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45978.714752662039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45978.714752662039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45978.714752662039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45978.714752662039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45978.714752662039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45978.714752662039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45978.714752662039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45978.714752662039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45978.714752662039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ref="G909:G972" ca="1" si="15">IFERROR(NOW()-F909,"-")</f>
        <v>45978.714752662039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45978.714752662039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45978.714752662039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45978.714752662039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45978.714752662039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45978.714752662039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45978.714752662039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45978.714752662039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45978.714752662039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45978.714752662039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45978.714752662039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45978.714752662039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45978.714752662039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45978.714752662039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45978.714752662039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45978.714752662039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45978.714752662039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45978.714752662039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45978.714752662039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45978.714752662039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45978.714752662039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45978.714752662039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45978.714752662039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45978.714752662039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45978.714752662039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45978.714752662039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45978.714752662039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45978.714752662039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45978.714752662039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45978.714752662039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45978.714752662039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45978.714752662039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45978.714752662039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45978.714752662039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45978.714752662039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45978.714752662039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45978.714752662039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45978.714752662039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45978.714752662039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45978.714752662039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45978.714752662039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45978.714752662039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45978.714752662039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45978.714752662039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45978.714752662039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45978.714752662039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45978.714752662039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45978.714752662039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45978.714752662039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45978.714752662039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45978.714752662039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45978.714752662039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45978.714752662039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45978.714752662039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45978.714752662039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45978.714752662039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45978.714752662039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45978.714752662039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45978.714752662039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45978.714752662039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45978.714752662039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45978.714752662039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45978.714752662039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45978.714752662039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ref="G973:G987" ca="1" si="16">IFERROR(NOW()-F973,"-")</f>
        <v>45978.714752662039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45978.714752662039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45978.714752662039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45978.714752662039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45978.714752662039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45978.714752662039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45978.714752662039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45978.714752662039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45978.714752662039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45978.714752662039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45978.714752662039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45978.714752662039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45978.714752662039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45978.714752662039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45978.714752662039</v>
      </c>
      <c r="H987" s="22"/>
      <c r="I987" s="19" t="str">
        <f>IFERROR(VLOOKUP(D987,DB!A:F,6,0),"")</f>
        <v/>
      </c>
      <c r="J987" s="18" t="str">
        <f>IFERROR(VLOOKUP(D987,DB!A:G,7,0),"")</f>
        <v/>
      </c>
      <c r="K987" s="45"/>
      <c r="L987" s="23" t="str">
        <f>IFERROR(VLOOKUP(D987,DB!A:I,9,0),"")</f>
        <v/>
      </c>
    </row>
  </sheetData>
  <dataValidations count="2">
    <dataValidation allowBlank="1" showInputMessage="1" showErrorMessage="1" sqref="E1" xr:uid="{5914219A-CB83-432D-936A-CC0CB6F3982A}"/>
    <dataValidation type="list" allowBlank="1" showInputMessage="1" showErrorMessage="1" sqref="E2:E98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workbookViewId="0">
      <selection activeCell="F5" sqref="F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275.23403495369712</v>
      </c>
      <c r="H2" s="95">
        <v>45703.474768518521</v>
      </c>
      <c r="I2" s="95" t="str">
        <f>IFERROR(VLOOKUP(D2,DB!A:F,6,0),"")</f>
        <v>SCECO</v>
      </c>
      <c r="J2" s="95" t="str">
        <f>IFERROR(VLOOKUP(D2,DB!A:G,7,0),"")</f>
        <v>Dead</v>
      </c>
      <c r="K2" s="97" t="s">
        <v>39113</v>
      </c>
      <c r="L2" s="91" t="str">
        <f>IFERROR(VLOOKUP(D2,DB!A:I,9,0),"")</f>
        <v>Latis</v>
      </c>
    </row>
    <row r="3" spans="1:16" ht="29.25" customHeight="1">
      <c r="A3" s="113" t="s">
        <v>39114</v>
      </c>
      <c r="B3" s="113" t="str">
        <f>IFERROR(VLOOKUP(D3,DB!A:K,11,0),"")</f>
        <v>R4</v>
      </c>
      <c r="C3" s="93">
        <v>1</v>
      </c>
      <c r="D3" s="91" t="s">
        <v>36108</v>
      </c>
      <c r="E3" s="94" t="s">
        <v>39021</v>
      </c>
      <c r="F3" s="95">
        <v>45978.515497685185</v>
      </c>
      <c r="G3" s="96">
        <f ca="1">IFERROR(NOW()-F3,"")</f>
        <v>0.19925497685471782</v>
      </c>
      <c r="H3" s="95">
        <v>45978.208923611113</v>
      </c>
      <c r="I3" s="113" t="str">
        <f>IFERROR(VLOOKUP(D3,DB!A:F,6,0),"")</f>
        <v>SCECO</v>
      </c>
      <c r="J3" s="113" t="str">
        <f>IFERROR(VLOOKUP(D3,DB!A:G,7,0),"")</f>
        <v>Dead</v>
      </c>
      <c r="K3" s="97" t="s">
        <v>39115</v>
      </c>
      <c r="L3" s="91" t="str">
        <f>IFERROR(VLOOKUP(D3,DB!A:I,9,0),"")</f>
        <v>Latis</v>
      </c>
    </row>
    <row r="4" spans="1:16" ht="15" customHeight="1">
      <c r="A4" s="113"/>
      <c r="B4" s="113" t="str">
        <f>IFERROR(VLOOKUP(D4,DB!A:K,11,0),"")</f>
        <v/>
      </c>
      <c r="C4" s="93"/>
      <c r="D4" s="91"/>
      <c r="E4" s="94"/>
      <c r="F4" s="95"/>
      <c r="G4" s="96">
        <f ca="1">IFERROR(NOW()-F4,"")</f>
        <v>45978.714752662039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45978.714752662039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45978.714752662039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45978.714752662039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45978.714752662039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45978.714752662039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45978.714752662039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45978.714752662039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45978.714752662039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45978.714752662039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45978.714752662039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45978.714752662039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45978.714752662039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45978.714752662039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45978.714752662039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45978.714752662039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45978.714752662039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45978.714752662039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45978.714752662039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45978.714752662039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45978.714752662039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45978.714752662039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45978.714752662039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45978.714752662039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ca="1">IFERROR(NOW()-F28,"")</f>
        <v>45978.714752662039</v>
      </c>
      <c r="H28" s="95"/>
      <c r="I28" s="113" t="str">
        <f>IFERROR(VLOOKUP(D28,DB!A:F,6,0),"")</f>
        <v/>
      </c>
      <c r="J28" s="113" t="str">
        <f>IFERROR(VLOOKUP(D28,DB!A:G,7,0),"")</f>
        <v/>
      </c>
      <c r="K28" s="97"/>
      <c r="L28" s="91"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4"/>
  <sheetViews>
    <sheetView tabSelected="1" workbookViewId="0">
      <selection activeCell="D9" sqref="D9:D11"/>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39116</v>
      </c>
      <c r="B2" s="37" t="str">
        <f>IFERROR(VLOOKUP(D2,DB!A:K,11,0),"")</f>
        <v>R5</v>
      </c>
      <c r="C2" s="37">
        <v>3</v>
      </c>
      <c r="D2" s="106" t="s">
        <v>36011</v>
      </c>
      <c r="E2" s="37" t="s">
        <v>39021</v>
      </c>
      <c r="F2" s="38">
        <v>45891.832060185188</v>
      </c>
      <c r="G2" s="108">
        <f ca="1">IFERROR(NOW()-F2,"")</f>
        <v>86.882692476850934</v>
      </c>
      <c r="H2" s="38">
        <v>45891.790393518517</v>
      </c>
      <c r="I2" s="37" t="str">
        <f>IFERROR(VLOOKUP(D2,DB!A:F,6,0),"")</f>
        <v>Generator-SG</v>
      </c>
      <c r="J2" s="37" t="str">
        <f>IFERROR(VLOOKUP(D2,DB!A:G,7,0),"")</f>
        <v>Vandalized</v>
      </c>
      <c r="K2" s="37" t="s">
        <v>39117</v>
      </c>
      <c r="L2" s="37" t="str">
        <f>IFERROR(VLOOKUP(D2,DB!A:I,9,0),"")</f>
        <v>Latis</v>
      </c>
      <c r="M2" s="105"/>
    </row>
    <row r="3" spans="1:13" ht="30">
      <c r="A3" s="37" t="s">
        <v>39118</v>
      </c>
      <c r="B3" s="37" t="str">
        <f>IFERROR(VLOOKUP(D3,DB!A:K,11,0),"")</f>
        <v>R5</v>
      </c>
      <c r="C3" s="37">
        <v>1</v>
      </c>
      <c r="D3" s="37" t="s">
        <v>33268</v>
      </c>
      <c r="E3" s="37" t="s">
        <v>39100</v>
      </c>
      <c r="F3" s="38">
        <v>45926.188877314817</v>
      </c>
      <c r="G3" s="108">
        <f t="shared" ref="G3" ca="1" si="0">IFERROR(NOW()-F3,"")</f>
        <v>52.525875347222609</v>
      </c>
      <c r="H3" s="38">
        <v>45926.158159722225</v>
      </c>
      <c r="I3" s="37" t="str">
        <f>IFERROR(VLOOKUP(D3,DB!A:F,6,0),"")</f>
        <v>SCECO</v>
      </c>
      <c r="J3" s="37" t="str">
        <f>IFERROR(VLOOKUP(D3,DB!A:G,7,0),"")</f>
        <v>Good</v>
      </c>
      <c r="K3" s="37" t="s">
        <v>39119</v>
      </c>
      <c r="L3" s="37" t="str">
        <f>IFERROR(VLOOKUP(D3,DB!A:I,9,0),"")</f>
        <v>Latis</v>
      </c>
      <c r="M3" s="105"/>
    </row>
    <row r="4" spans="1:13" ht="48" customHeight="1">
      <c r="A4" s="109" t="s">
        <v>39120</v>
      </c>
      <c r="B4" s="109" t="str">
        <f>IFERROR(VLOOKUP(D4,DB!A:K,11,0),"")</f>
        <v>R5</v>
      </c>
      <c r="C4" s="109">
        <v>1</v>
      </c>
      <c r="D4" s="109" t="s">
        <v>34758</v>
      </c>
      <c r="E4" s="109" t="s">
        <v>39100</v>
      </c>
      <c r="F4" s="110">
        <v>45948.661111111112</v>
      </c>
      <c r="G4" s="111">
        <f t="shared" ref="G4" ca="1" si="1">IFERROR(NOW()-F4,"")</f>
        <v>30.053641550926841</v>
      </c>
      <c r="H4" s="110">
        <v>45948.661111111112</v>
      </c>
      <c r="I4" s="109" t="str">
        <f>IFERROR(VLOOKUP(D4,DB!A:F,6,0),"")</f>
        <v>SCECO</v>
      </c>
      <c r="J4" s="109" t="str">
        <f>IFERROR(VLOOKUP(D4,DB!A:G,7,0),"")</f>
        <v>Dead</v>
      </c>
      <c r="K4" s="109" t="s">
        <v>39121</v>
      </c>
      <c r="L4" s="109" t="str">
        <f>IFERROR(VLOOKUP(D4,DB!A:I,9,0),"")</f>
        <v>Latis</v>
      </c>
    </row>
    <row r="5" spans="1:13">
      <c r="A5" s="109" t="s">
        <v>39122</v>
      </c>
      <c r="B5" s="109" t="str">
        <f>IFERROR(VLOOKUP(D5,DB!A:K,11,0),"")</f>
        <v>R5</v>
      </c>
      <c r="C5" s="109">
        <v>1</v>
      </c>
      <c r="D5" s="109" t="s">
        <v>33371</v>
      </c>
      <c r="E5" s="109" t="s">
        <v>39021</v>
      </c>
      <c r="F5" s="136">
        <v>45977.514803240738</v>
      </c>
      <c r="G5" s="111">
        <f t="shared" ref="G5:G8" ca="1" si="2">IFERROR(NOW()-F5,"")</f>
        <v>1.1999494213014259</v>
      </c>
      <c r="H5" s="136">
        <v>45977.468807870369</v>
      </c>
      <c r="I5" s="109" t="str">
        <f>IFERROR(VLOOKUP(D5,DB!A:F,6,0),"")</f>
        <v>SCECO</v>
      </c>
      <c r="J5" s="109" t="str">
        <f>IFERROR(VLOOKUP(D5,DB!A:G,7,0),"")</f>
        <v>Weak</v>
      </c>
      <c r="K5" s="109" t="s">
        <v>39123</v>
      </c>
      <c r="L5" s="109" t="str">
        <f>IFERROR(VLOOKUP(D5,DB!A:I,9,0),"")</f>
        <v>Latis</v>
      </c>
    </row>
    <row r="6" spans="1:13">
      <c r="A6" s="109" t="s">
        <v>39124</v>
      </c>
      <c r="B6" s="109" t="str">
        <f>IFERROR(VLOOKUP(D6,DB!A:K,11,0),"")</f>
        <v>R5</v>
      </c>
      <c r="C6" s="109">
        <v>1</v>
      </c>
      <c r="D6" s="109" t="s">
        <v>38419</v>
      </c>
      <c r="E6" s="109" t="s">
        <v>39021</v>
      </c>
      <c r="F6" s="136">
        <v>45978.657511574071</v>
      </c>
      <c r="G6" s="111">
        <f t="shared" ca="1" si="2"/>
        <v>5.7241087968577631E-2</v>
      </c>
      <c r="H6" s="136">
        <v>45978.651631944442</v>
      </c>
      <c r="I6" s="109" t="str">
        <f>IFERROR(VLOOKUP(D6,DB!A:F,6,0),"")</f>
        <v>SCECO</v>
      </c>
      <c r="J6" s="109" t="str">
        <f>IFERROR(VLOOKUP(D6,DB!A:G,7,0),"")</f>
        <v>Haj Removal</v>
      </c>
      <c r="K6" s="109" t="s">
        <v>39125</v>
      </c>
      <c r="L6" s="109" t="str">
        <f>IFERROR(VLOOKUP(D6,DB!A:I,9,0),"")</f>
        <v>Latis</v>
      </c>
    </row>
    <row r="7" spans="1:13">
      <c r="A7" s="109"/>
      <c r="B7" s="109" t="str">
        <f>IFERROR(VLOOKUP(D7,DB!A:K,11,0),"")</f>
        <v/>
      </c>
      <c r="C7" s="109"/>
      <c r="D7" s="109"/>
      <c r="E7" s="109"/>
      <c r="F7" s="109"/>
      <c r="G7" s="109">
        <f t="shared" ca="1" si="2"/>
        <v>45978.714752662039</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2"/>
        <v>45978.714752662039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ref="G9:G71" ca="1" si="3">IFERROR(NOW()-F9,"")</f>
        <v>45978.714752662039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45978.714752662039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45978.714752662039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45978.714752662039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45978.714752662039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45978.714752662039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45978.714752662039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45978.714752662039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45978.714752662039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45978.714752662039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45978.714752662039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45978.714752662039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45978.714752662039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45978.714752662039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45978.714752662039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45978.714752662039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45978.714752662039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45978.714752662039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45978.714752662039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45978.714752662039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45978.714752662039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45978.714752662039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45978.714752662039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45978.714752662039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45978.714752662039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45978.714752662039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45978.714752662039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45978.714752662039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45978.714752662039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45978.714752662039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45978.714752662039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45978.714752662039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45978.714752662039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45978.714752662039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45978.714752662039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45978.714752662039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45978.714752662039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45978.714752662039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45978.714752662039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45978.714752662039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45978.714752662039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45978.714752662039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45978.714752662039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45978.714752662039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45978.714752662039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45978.714752662039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45978.714752662039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45978.714752662039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45978.714752662039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45978.714752662039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45978.714752662039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45978.714752662039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45978.714752662039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45978.714752662039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45978.714752662039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45978.714752662039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45978.714752662039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45978.714752662039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45978.714752662039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45978.714752662039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3"/>
        <v>45978.714752662039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3"/>
        <v>45978.714752662039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3"/>
        <v>45978.714752662039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ref="G72:G135" ca="1" si="4">IFERROR(NOW()-F72,"")</f>
        <v>45978.714752662039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45978.714752662039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45978.714752662039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45978.714752662039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45978.714752662039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45978.714752662039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45978.714752662039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45978.714752662039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45978.714752662039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45978.714752662039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45978.714752662039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45978.714752662039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45978.714752662039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45978.714752662039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45978.714752662039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45978.714752662039</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45978.714752662039</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45978.714752662039</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45978.714752662039</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45978.714752662039</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45978.714752662039</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45978.714752662039</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45978.714752662039</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45978.714752662039</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45978.714752662039</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45978.714752662039</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45978.714752662039</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45978.714752662039</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45978.714752662039</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45978.714752662039</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45978.714752662039</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45978.714752662039</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45978.714752662039</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45978.714752662039</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45978.714752662039</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45978.714752662039</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45978.714752662039</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45978.714752662039</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45978.714752662039</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45978.714752662039</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45978.714752662039</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45978.714752662039</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45978.714752662039</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45978.714752662039</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45978.714752662039</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45978.714752662039</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45978.714752662039</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45978.714752662039</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45978.714752662039</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45978.714752662039</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45978.714752662039</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45978.714752662039</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45978.714752662039</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45978.714752662039</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45978.714752662039</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45978.714752662039</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45978.714752662039</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45978.714752662039</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45978.714752662039</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45978.714752662039</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45978.714752662039</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4"/>
        <v>45978.714752662039</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4"/>
        <v>45978.714752662039</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4"/>
        <v>45978.714752662039</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ref="G136:G199" ca="1" si="5">IFERROR(NOW()-F136,"")</f>
        <v>45978.714752662039</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45978.714752662039</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45978.714752662039</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45978.714752662039</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45978.714752662039</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45978.714752662039</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45978.714752662039</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45978.714752662039</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45978.714752662039</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45978.714752662039</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45978.714752662039</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45978.714752662039</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45978.714752662039</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45978.714752662039</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45978.714752662039</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45978.714752662039</v>
      </c>
      <c r="H151" s="109"/>
      <c r="I151" s="109" t="str">
        <f>IFERROR(VLOOKUP(D151,DB!A:F,6,0),"")</f>
        <v/>
      </c>
      <c r="J151" s="109" t="str">
        <f>IFERROR(VLOOKUP(D151,DB!A:G,7,0),"")</f>
        <v/>
      </c>
      <c r="K151" s="109"/>
      <c r="L151" s="109" t="str">
        <f>IFERROR(VLOOKUP(D151,DB!A:I,9,0),"")</f>
        <v/>
      </c>
    </row>
    <row r="152" spans="1:12">
      <c r="A152" s="109"/>
      <c r="B152" s="109" t="str">
        <f>IFERROR(VLOOKUP(D152,DB!A:K,11,0),"")</f>
        <v/>
      </c>
      <c r="C152" s="109"/>
      <c r="D152" s="109"/>
      <c r="E152" s="109"/>
      <c r="F152" s="109"/>
      <c r="G152" s="109">
        <f t="shared" ca="1" si="5"/>
        <v>45978.714752662039</v>
      </c>
      <c r="H152" s="109"/>
      <c r="I152" s="109" t="str">
        <f>IFERROR(VLOOKUP(D152,DB!A:F,6,0),"")</f>
        <v/>
      </c>
      <c r="J152" s="109" t="str">
        <f>IFERROR(VLOOKUP(D152,DB!A:G,7,0),"")</f>
        <v/>
      </c>
      <c r="K152" s="109"/>
      <c r="L152" s="109" t="str">
        <f>IFERROR(VLOOKUP(D152,DB!A:I,9,0),"")</f>
        <v/>
      </c>
    </row>
    <row r="153" spans="1:12">
      <c r="A153" s="109"/>
      <c r="B153" s="109" t="str">
        <f>IFERROR(VLOOKUP(D153,DB!A:K,11,0),"")</f>
        <v/>
      </c>
      <c r="C153" s="109"/>
      <c r="D153" s="109"/>
      <c r="E153" s="109"/>
      <c r="F153" s="109"/>
      <c r="G153" s="109">
        <f t="shared" ca="1" si="5"/>
        <v>45978.714752662039</v>
      </c>
      <c r="H153" s="109"/>
      <c r="I153" s="109" t="str">
        <f>IFERROR(VLOOKUP(D153,DB!A:F,6,0),"")</f>
        <v/>
      </c>
      <c r="J153" s="109" t="str">
        <f>IFERROR(VLOOKUP(D153,DB!A:G,7,0),"")</f>
        <v/>
      </c>
      <c r="K153" s="109"/>
      <c r="L153" s="109" t="str">
        <f>IFERROR(VLOOKUP(D153,DB!A:I,9,0),"")</f>
        <v/>
      </c>
    </row>
    <row r="154" spans="1:12">
      <c r="A154" s="109"/>
      <c r="B154" s="109" t="str">
        <f>IFERROR(VLOOKUP(D154,DB!A:K,11,0),"")</f>
        <v/>
      </c>
      <c r="C154" s="109"/>
      <c r="D154" s="109"/>
      <c r="E154" s="109"/>
      <c r="F154" s="109"/>
      <c r="G154" s="109">
        <f t="shared" ca="1" si="5"/>
        <v>45978.714752662039</v>
      </c>
      <c r="H154" s="109"/>
      <c r="I154" s="109" t="str">
        <f>IFERROR(VLOOKUP(D154,DB!A:F,6,0),"")</f>
        <v/>
      </c>
      <c r="J154" s="109" t="str">
        <f>IFERROR(VLOOKUP(D154,DB!A:G,7,0),"")</f>
        <v/>
      </c>
      <c r="K154" s="109"/>
      <c r="L154" s="109" t="str">
        <f>IFERROR(VLOOKUP(D154,DB!A:I,9,0),"")</f>
        <v/>
      </c>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row r="192" spans="1:12">
      <c r="A192" s="109"/>
      <c r="B192" s="109"/>
      <c r="C192" s="109"/>
      <c r="D192" s="109"/>
      <c r="E192" s="109"/>
      <c r="F192" s="109"/>
      <c r="G192" s="109"/>
      <c r="H192" s="109"/>
      <c r="I192" s="109"/>
      <c r="J192" s="109"/>
      <c r="K192" s="109"/>
      <c r="L192" s="109"/>
    </row>
    <row r="193" spans="1:12">
      <c r="A193" s="109"/>
      <c r="B193" s="109"/>
      <c r="C193" s="109"/>
      <c r="D193" s="109"/>
      <c r="E193" s="109"/>
      <c r="F193" s="109"/>
      <c r="G193" s="109"/>
      <c r="H193" s="109"/>
      <c r="I193" s="109"/>
      <c r="J193" s="109"/>
      <c r="K193" s="109"/>
      <c r="L193" s="109"/>
    </row>
    <row r="194" spans="1:12">
      <c r="A194" s="109"/>
      <c r="B194" s="109"/>
      <c r="C194" s="109"/>
      <c r="D194" s="109"/>
      <c r="E194" s="109"/>
      <c r="F194" s="109"/>
      <c r="G194" s="109"/>
      <c r="H194" s="109"/>
      <c r="I194" s="109"/>
      <c r="J194" s="109"/>
      <c r="K194" s="109"/>
      <c r="L194" s="109"/>
    </row>
  </sheetData>
  <dataValidations count="2">
    <dataValidation allowBlank="1" showInputMessage="1" showErrorMessage="1" sqref="E1" xr:uid="{920C6338-E771-4DAE-8C89-92A9093EA4DE}"/>
    <dataValidation type="list" allowBlank="1" showInputMessage="1" showErrorMessage="1" sqref="E2:E15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8"/>
  <sheetViews>
    <sheetView workbookViewId="0">
      <selection activeCell="H9" sqref="H9"/>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39126</v>
      </c>
      <c r="B2" s="119" t="str">
        <f>IFERROR(VLOOKUP(D2,DB!A:K,11,0),"")</f>
        <v>R6</v>
      </c>
      <c r="C2" s="120">
        <v>1</v>
      </c>
      <c r="D2" s="119" t="s">
        <v>34529</v>
      </c>
      <c r="E2" s="109" t="s">
        <v>39100</v>
      </c>
      <c r="F2" s="121">
        <v>45978.650567129633</v>
      </c>
      <c r="G2" s="104">
        <f t="shared" ref="G2:G54" ca="1" si="0">IFERROR(NOW()-F2,"-")</f>
        <v>6.4185532406554557E-2</v>
      </c>
      <c r="H2" s="121">
        <v>45978.650567129633</v>
      </c>
      <c r="I2" s="119" t="str">
        <f>IFERROR(VLOOKUP(D2,DB!A:F,6,0),"")</f>
        <v>Generator-SG</v>
      </c>
      <c r="J2" s="119" t="str">
        <f>IFERROR(VLOOKUP(D2,DB!A:G,7,0),"")</f>
        <v>Dead</v>
      </c>
      <c r="K2" s="122" t="s">
        <v>39127</v>
      </c>
      <c r="L2" s="123" t="str">
        <f>IFERROR(VLOOKUP(D2,DB!A:I,9,0),"")</f>
        <v>Latis</v>
      </c>
    </row>
    <row r="3" spans="1:16382" ht="31.5" customHeight="1">
      <c r="A3" s="118"/>
      <c r="B3" s="119" t="str">
        <f>IFERROR(VLOOKUP(D3,DB!A:K,11,0),"")</f>
        <v/>
      </c>
      <c r="C3" s="120"/>
      <c r="D3" s="119"/>
      <c r="E3" s="109"/>
      <c r="F3" s="121"/>
      <c r="G3" s="104">
        <f t="shared" ca="1" si="0"/>
        <v>45978.714752662039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45978.714752662039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45978.714752662039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45978.714752662039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45978.714752662039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45978.714752662039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45978.714752662039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45978.714752662039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45978.714752662039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45978.714752662039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45978.714752662039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45978.714752662039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45978.714752662039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45978.714752662039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45978.714752662039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45978.714752662039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45978.714752662039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45978.714752662039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45978.714752662039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45978.714752662039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45978.714752662039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45978.714752662039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45978.714752662039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45978.714752662039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45978.714752662039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45978.714752662039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45978.714752662039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45978.714752662039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45978.714752662039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45978.714752662039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45978.714752662039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45978.714752662039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45978.714752662039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45978.714752662039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45978.714752662039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45978.714752662039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45978.714752662039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45978.714752662039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45978.714752662039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45978.714752662039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45978.714752662039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45978.714752662039</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45978.714752662039</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45978.714752662039</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45978.714752662039</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45978.714752662039</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45978.714752662039</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45978.714752662039</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45978.714752662039</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0"/>
        <v>45978.714752662039</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0"/>
        <v>45978.714752662039</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0"/>
        <v>45978.714752662039</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ref="G55:G88" ca="1" si="1">IFERROR(NOW()-F55,"-")</f>
        <v>45978.714752662039</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45978.714752662039</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45978.714752662039</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45978.714752662039</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45978.714752662039</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45978.714752662039</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45978.714752662039</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45978.714752662039</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45978.714752662039</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45978.714752662039</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45978.714752662039</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45978.714752662039</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45978.714752662039</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45978.714752662039</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45978.714752662039</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45978.714752662039</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45978.714752662039</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45978.714752662039</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45978.714752662039</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45978.714752662039</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45978.714752662039</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45978.714752662039</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45978.714752662039</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45978.714752662039</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45978.714752662039</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45978.714752662039</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45978.714752662039</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45978.714752662039</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45978.714752662039</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45978.714752662039</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45978.714752662039</v>
      </c>
      <c r="H85" s="121"/>
      <c r="I85" s="119" t="str">
        <f>IFERROR(VLOOKUP(D85,DB!A:F,6,0),"")</f>
        <v/>
      </c>
      <c r="J85" s="119" t="str">
        <f>IFERROR(VLOOKUP(D85,DB!A:G,7,0),"")</f>
        <v/>
      </c>
      <c r="K85" s="122"/>
      <c r="L85" s="123" t="str">
        <f>IFERROR(VLOOKUP(D85,DB!A:I,9,0),"")</f>
        <v/>
      </c>
    </row>
    <row r="86" spans="1:12" ht="31.5" customHeight="1">
      <c r="A86" s="118"/>
      <c r="B86" s="119" t="str">
        <f>IFERROR(VLOOKUP(D86,DB!A:K,11,0),"")</f>
        <v/>
      </c>
      <c r="C86" s="120"/>
      <c r="D86" s="119"/>
      <c r="E86" s="109"/>
      <c r="F86" s="121"/>
      <c r="G86" s="104">
        <f t="shared" ca="1" si="1"/>
        <v>45978.714752662039</v>
      </c>
      <c r="H86" s="121"/>
      <c r="I86" s="119" t="str">
        <f>IFERROR(VLOOKUP(D86,DB!A:F,6,0),"")</f>
        <v/>
      </c>
      <c r="J86" s="119" t="str">
        <f>IFERROR(VLOOKUP(D86,DB!A:G,7,0),"")</f>
        <v/>
      </c>
      <c r="K86" s="122"/>
      <c r="L86" s="123" t="str">
        <f>IFERROR(VLOOKUP(D86,DB!A:I,9,0),"")</f>
        <v/>
      </c>
    </row>
    <row r="87" spans="1:12" ht="31.5" customHeight="1">
      <c r="A87" s="118"/>
      <c r="B87" s="119" t="str">
        <f>IFERROR(VLOOKUP(D87,DB!A:K,11,0),"")</f>
        <v/>
      </c>
      <c r="C87" s="120"/>
      <c r="D87" s="119"/>
      <c r="E87" s="109"/>
      <c r="F87" s="121"/>
      <c r="G87" s="104">
        <f t="shared" ca="1" si="1"/>
        <v>45978.714752662039</v>
      </c>
      <c r="H87" s="121"/>
      <c r="I87" s="119" t="str">
        <f>IFERROR(VLOOKUP(D87,DB!A:F,6,0),"")</f>
        <v/>
      </c>
      <c r="J87" s="119" t="str">
        <f>IFERROR(VLOOKUP(D87,DB!A:G,7,0),"")</f>
        <v/>
      </c>
      <c r="K87" s="122"/>
      <c r="L87" s="123" t="str">
        <f>IFERROR(VLOOKUP(D87,DB!A:I,9,0),"")</f>
        <v/>
      </c>
    </row>
    <row r="88" spans="1:12" ht="31.5" customHeight="1">
      <c r="A88" s="118"/>
      <c r="B88" s="119" t="str">
        <f>IFERROR(VLOOKUP(D88,DB!A:K,11,0),"")</f>
        <v/>
      </c>
      <c r="C88" s="120"/>
      <c r="D88" s="119"/>
      <c r="E88" s="109"/>
      <c r="F88" s="121"/>
      <c r="G88" s="104">
        <f t="shared" ca="1" si="1"/>
        <v>45978.714752662039</v>
      </c>
      <c r="H88" s="121"/>
      <c r="I88" s="119" t="str">
        <f>IFERROR(VLOOKUP(D88,DB!A:F,6,0),"")</f>
        <v/>
      </c>
      <c r="J88" s="119" t="str">
        <f>IFERROR(VLOOKUP(D88,DB!A:G,7,0),"")</f>
        <v/>
      </c>
      <c r="K88" s="122"/>
      <c r="L88" s="123" t="str">
        <f>IFERROR(VLOOKUP(D88,DB!A:I,9,0),"")</f>
        <v/>
      </c>
    </row>
  </sheetData>
  <dataValidations count="2">
    <dataValidation allowBlank="1" showInputMessage="1" showErrorMessage="1" sqref="E1" xr:uid="{9E1BC488-8814-4F8A-8DBE-742B3278AB71}"/>
    <dataValidation type="list" allowBlank="1" showInputMessage="1" showErrorMessage="1" sqref="E2:E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2025-11-17T14:11:17Z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