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22" documentId="120_S{2AC9BD13-BADA-5192-A53E-5A8FF88502F6}" xr6:coauthVersionLast="47" xr6:coauthVersionMax="47" xr10:uidLastSave="{0E944F72-CA7E-43B2-8D26-D37C3ECBE313}"/>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<sst xmlns="http://schemas.openxmlformats.org/spreadsheetml/2006/main" count="181613" uniqueCount="39221">
  <si>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</si>
  <si>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</si>
  <si>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</si>
  <si>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</si>
  <si>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</si>
  <si>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</si>
  <si>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</si>
  <si>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</si>
  <si>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</si>
  <si>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</si>
  <si>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</si>
  <si>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</si>
  <si>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</si>
  <si>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</si>
  <si>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</si>
  <si>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</si>
  <si>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</si>
  <si>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</si>
  <si>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</si>
  <si>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</si>
  <si>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</si>
  <si>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</si>
  <si>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</si>
  <si>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</si>
  <si>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</si>
  <si>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</si>
  <si>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</si>
  <si>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</si>
  <si>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</si>
  <si>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</si>
  <si>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</si>
  <si>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</si>
  <si>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</si>
  <si>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</si>
  <si>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</si>
  <si>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</si>
  <si>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</si>
  <si>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</si>
  <si>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</si>
  <si>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</si>
  <si>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</si>
  <si>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</si>
  <si>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</si>
  <si>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</si>
  <si>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</si>
  <si>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</si>
  <si>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</si>
  <si>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</si>
  <si>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</si>
  <si>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</si>
  <si>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</si>
  <si>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</si>
  <si>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</si>
  <si>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</si>
  <si>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</si>
  <si>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</si>
  <si>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</si>
  <si>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</si>
  <si>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</si>
  <si>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</si>
  <si>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</si>
  <si>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</si>
  <si>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</si>
  <si>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</si>
  <si>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</si>
  <si>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</si>
  <si>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</si>
  <si>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</si>
  <si>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</si>
  <si>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</si>
  <si>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</si>
  <si>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</si>
  <si>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</si>
  <si>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</si>
  <si>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</si>
  <si>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</si>
  <si>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</si>
  <si>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</si>
  <si>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</si>
  <si>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</si>
  <si>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</si>
  <si>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</si>
  <si>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</si>
  <si>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</si>
  <si>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</si>
  <si>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</si>
  <si>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</si>
  <si>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</si>
  <si>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</si>
  <si>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</si>
  <si>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</si>
  <si>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</si>
  <si>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</si>
  <si>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</si>
  <si>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</si>
  <si>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</si>
  <si>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</si>
  <si>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</si>
  <si>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</si>
  <si>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</si>
  <si>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</si>
  <si>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</si>
  <si>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</si>
  <si>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</si>
  <si>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</si>
  <si>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</si>
  <si>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</si>
  <si>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</si>
  <si>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</si>
  <si>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</si>
  <si>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</si>
  <si>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</si>
  <si>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</si>
  <si>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</si>
  <si>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</si>
  <si>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</si>
  <si>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</si>
  <si>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</si>
  <si>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</si>
  <si>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</si>
  <si>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</si>
  <si>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</si>
  <si>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</si>
  <si>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</si>
  <si>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</si>
  <si>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</si>
  <si>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</si>
  <si>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</si>
  <si>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</si>
  <si>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</si>
  <si>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</si>
  <si>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</si>
  <si>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</si>
  <si>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</si>
  <si>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</si>
  <si>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</si>
  <si>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</si>
  <si>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</si>
  <si>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</si>
  <si>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</si>
  <si>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</si>
  <si>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</si>
  <si>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</si>
  <si>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</si>
  <si>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</si>
  <si>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</si>
  <si>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</si>
  <si>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</si>
  <si>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</si>
  <si>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</si>
  <si>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</si>
  <si>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</si>
  <si>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</si>
  <si>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</si>
  <si>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</si>
  <si>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</si>
  <si>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</si>
  <si>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</si>
  <si>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</si>
  <si>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</si>
  <si>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</si>
  <si>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</si>
  <si>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</si>
  <si>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</si>
  <si>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</si>
  <si>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</si>
  <si>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</si>
  <si>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</si>
  <si>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</si>
  <si>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</si>
  <si>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</si>
  <si>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</si>
  <si>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</si>
  <si>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</si>
  <si>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</si>
  <si>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</si>
  <si>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</si>
  <si>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</si>
  <si>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</si>
  <si>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</si>
  <si>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</si>
  <si>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</si>
  <si>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</si>
  <si>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</si>
  <si>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</si>
  <si>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</si>
  <si>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</si>
  <si>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</si>
  <si>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</si>
  <si>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</si>
  <si>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</si>
  <si>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</si>
  <si>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</si>
  <si>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</si>
  <si>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</si>
  <si>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</si>
  <si>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</si>
  <si>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</si>
  <si>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</si>
  <si>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</si>
  <si>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</si>
  <si>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</si>
  <si>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</si>
  <si>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</si>
  <si>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</si>
  <si>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</si>
  <si>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</si>
  <si>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</si>
  <si>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</si>
  <si>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</si>
  <si>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</si>
  <si>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</si>
  <si>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</si>
  <si>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</si>
  <si>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</si>
  <si>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</si>
  <si>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</si>
  <si>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</si>
  <si>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</si>
  <si>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</si>
  <si>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</si>
  <si>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</si>
  <si>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</si>
  <si>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</si>
  <si>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</si>
  <si>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</si>
  <si>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</si>
  <si>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</si>
  <si>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</si>
  <si>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</si>
  <si>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</si>
  <si>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</si>
  <si>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</si>
  <si>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</si>
  <si>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</si>
  <si>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</si>
  <si>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</si>
  <si>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</si>
  <si>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</si>
  <si>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</si>
  <si>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</si>
  <si>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</si>
  <si>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</si>
  <si>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</si>
  <si>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</si>
  <si>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</si>
  <si>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</si>
  <si>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</si>
  <si>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</si>
  <si>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</si>
  <si>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</si>
  <si>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</si>
  <si>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</si>
  <si>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</si>
  <si>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</si>
  <si>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</si>
  <si>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</si>
  <si>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</si>
  <si>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</si>
  <si>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</si>
  <si>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</si>
  <si>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</si>
  <si>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</si>
  <si>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</si>
  <si>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</si>
  <si>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</si>
  <si>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</si>
  <si>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</si>
  <si>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</si>
  <si>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</si>
  <si>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</si>
  <si>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</si>
  <si>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</si>
  <si>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</si>
  <si>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</si>
  <si>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</si>
  <si>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</si>
  <si>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</si>
  <si>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</si>
  <si>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</si>
  <si>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</si>
  <si>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</si>
  <si>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</si>
  <si>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</si>
  <si>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</si>
  <si>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</si>
  <si>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</si>
  <si>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</si>
  <si>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</si>
  <si>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</si>
  <si>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</si>
  <si>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</si>
  <si>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</si>
  <si>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</si>
  <si>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</si>
  <si>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</si>
  <si>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</si>
  <si>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</si>
  <si>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</si>
  <si>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</si>
  <si>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</si>
  <si>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</si>
  <si>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</si>
  <si>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</si>
  <si>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</si>
  <si>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</si>
  <si>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</si>
  <si>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</si>
  <si>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</si>
  <si>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</si>
  <si>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</si>
  <si>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</si>
  <si>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</si>
  <si>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</si>
  <si>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</si>
  <si>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</si>
  <si>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</si>
  <si>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</si>
  <si>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</si>
  <si>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</si>
  <si>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</si>
  <si>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</si>
  <si>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</si>
  <si>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</si>
  <si>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</si>
  <si>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</si>
  <si>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</si>
  <si>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</si>
  <si>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</si>
  <si>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</si>
  <si>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</si>
  <si>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</si>
  <si>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</si>
  <si>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</si>
  <si>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</si>
  <si>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</si>
  <si>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</si>
  <si>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</si>
  <si>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</si>
  <si>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</si>
  <si>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</si>
  <si>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</si>
  <si>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</si>
  <si>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</si>
  <si>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</si>
  <si>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</si>
  <si>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</si>
  <si>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</si>
  <si>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</si>
  <si>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</si>
  <si>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</si>
  <si>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</si>
  <si>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</si>
  <si>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</si>
  <si>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</si>
  <si>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</si>
  <si>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</si>
  <si>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</si>
  <si>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</si>
  <si>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</si>
  <si>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</si>
  <si>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</si>
  <si>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</si>
  <si>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</si>
  <si>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</si>
  <si>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</si>
  <si>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</si>
  <si>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</si>
  <si>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</si>
  <si>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</si>
  <si>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</si>
  <si>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</si>
  <si>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</si>
  <si>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</si>
  <si>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</si>
  <si>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</si>
  <si>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</si>
  <si>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</si>
  <si>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</si>
  <si>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</si>
  <si>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</si>
  <si>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</si>
  <si>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</si>
  <si>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</si>
  <si>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</si>
  <si>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</si>
  <si>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</si>
  <si>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</si>
  <si>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</si>
  <si>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</si>
  <si>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</si>
  <si>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</si>
  <si>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</si>
  <si>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</si>
  <si>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</si>
  <si>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</si>
  <si>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</si>
  <si>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</si>
  <si>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</si>
  <si>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</si>
  <si>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</si>
  <si>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</si>
  <si>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</si>
  <si>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</si>
  <si>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</si>
  <si>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</si>
  <si>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</si>
  <si>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</si>
  <si>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</si>
  <si>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</si>
  <si>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</si>
  <si>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</si>
  <si>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</si>
  <si>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</si>
  <si>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</si>
  <si>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</si>
  <si>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</si>
  <si>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</si>
  <si>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</si>
  <si>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</si>
  <si>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</si>
  <si>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</si>
  <si>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</si>
  <si>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</si>
  <si>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</si>
  <si>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</si>
  <si>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</si>
  <si>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</si>
  <si>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</si>
  <si>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</si>
  <si>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</si>
  <si>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</si>
  <si>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</si>
  <si>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</si>
  <si>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</si>
  <si>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</si>
  <si>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</si>
  <si>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</si>
  <si>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</si>
  <si>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</si>
  <si>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</si>
  <si>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</si>
  <si>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</si>
  <si>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</si>
  <si>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</si>
  <si>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</si>
  <si>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</si>
  <si>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</si>
  <si>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</si>
  <si>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</si>
  <si>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</si>
  <si>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</si>
  <si>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</si>
  <si>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</si>
  <si>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</si>
  <si>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</si>
  <si>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</si>
  <si>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</si>
  <si>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</si>
  <si>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</si>
  <si>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</si>
  <si>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</si>
  <si>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</si>
  <si>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</si>
  <si>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</si>
  <si>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</si>
  <si>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</si>
  <si>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</si>
  <si>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</si>
  <si>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</si>
  <si>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</si>
  <si>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</si>
  <si>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</si>
  <si>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</si>
  <si>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</si>
  <si>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</si>
  <si>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</si>
  <si>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</si>
  <si>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</si>
  <si>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</si>
  <si>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</si>
  <si>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</si>
  <si>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</si>
  <si>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</si>
  <si>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</si>
  <si>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</si>
  <si>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</si>
  <si>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</si>
  <si>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</si>
  <si>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</si>
  <si>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</si>
  <si>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</si>
  <si>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</si>
  <si>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</si>
  <si>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</si>
  <si>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</si>
  <si>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</si>
  <si>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</si>
  <si>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</si>
  <si>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</si>
  <si>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</si>
  <si>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</si>
  <si>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</si>
  <si>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</si>
  <si>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</si>
  <si>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</si>
  <si>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</si>
  <si>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</si>
  <si>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</si>
  <si>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</si>
  <si>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</si>
  <si>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</si>
  <si>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</si>
  <si>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</si>
  <si>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</si>
  <si>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</si>
  <si>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</si>
  <si>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</si>
  <si>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</si>
  <si>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</si>
  <si>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</si>
  <si>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</si>
  <si>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</si>
  <si>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</si>
  <si>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</si>
  <si>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</si>
  <si>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</si>
  <si>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</si>
  <si>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</si>
  <si>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</si>
  <si>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</si>
  <si>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</si>
  <si>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</si>
  <si>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</si>
  <si>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</si>
  <si>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</si>
  <si>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</si>
  <si>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</si>
  <si>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</si>
  <si>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</si>
  <si>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</si>
  <si>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</si>
  <si>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</si>
  <si>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</si>
  <si>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</si>
  <si>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</si>
  <si>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</si>
  <si>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</si>
  <si>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</si>
  <si>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</si>
  <si>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</si>
  <si>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</si>
  <si>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</si>
  <si>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</si>
  <si>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</si>
  <si>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</si>
  <si>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</si>
  <si>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</si>
  <si>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</si>
  <si>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</si>
  <si>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</si>
  <si>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</si>
  <si>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</si>
  <si>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</si>
  <si>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</si>
  <si>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</si>
  <si>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</si>
  <si>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</si>
  <si>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</si>
  <si>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</si>
  <si>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</si>
  <si>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</si>
  <si>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</si>
  <si>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</si>
  <si>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</si>
  <si>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</si>
  <si>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</si>
  <si>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</si>
  <si>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</si>
  <si>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</si>
  <si>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</si>
  <si>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</si>
  <si>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</si>
  <si>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</si>
  <si>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</si>
  <si>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</si>
  <si>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</si>
  <si>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</si>
  <si>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</si>
  <si>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</si>
  <si>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</si>
  <si>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</si>
  <si>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</si>
  <si>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</si>
  <si>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</si>
  <si>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</si>
  <si>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</si>
  <si>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</si>
  <si>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</si>
  <si>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</si>
  <si>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</si>
  <si>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</si>
  <si>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</si>
  <si>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</si>
  <si>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</si>
  <si>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</si>
  <si>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</si>
  <si>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</si>
  <si>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</si>
  <si>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</si>
  <si>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</si>
  <si>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</si>
  <si>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</si>
  <si>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</si>
  <si>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</si>
  <si>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</si>
  <si>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</si>
  <si>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</si>
  <si>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</si>
  <si>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</si>
  <si>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</si>
  <si>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</si>
  <si>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</si>
  <si>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</si>
  <si>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</si>
  <si>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</si>
  <si>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</si>
  <si>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</si>
  <si>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</si>
  <si>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</si>
  <si>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</si>
  <si>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</si>
  <si>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</si>
  <si>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</si>
  <si>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</si>
  <si>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</si>
  <si>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</si>
  <si>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</si>
  <si>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</si>
  <si>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</si>
  <si>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</si>
  <si>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</si>
  <si>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</si>
  <si>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</si>
  <si>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</si>
  <si>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</si>
  <si>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</si>
  <si>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</si>
  <si>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</si>
  <si>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</si>
  <si>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</si>
  <si>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</si>
  <si>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</si>
  <si>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</si>
  <si>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</si>
  <si>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</si>
  <si>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</si>
  <si>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</si>
  <si>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</si>
  <si>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</si>
  <si>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</si>
  <si>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</si>
  <si>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</si>
  <si>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</si>
  <si>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</si>
  <si>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</si>
  <si>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</si>
  <si>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</si>
  <si>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</si>
  <si>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</si>
  <si>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</si>
  <si>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</si>
  <si>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</si>
  <si>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</si>
  <si>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</si>
  <si>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</si>
  <si>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</si>
  <si>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</si>
  <si>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</si>
  <si>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</si>
  <si>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</si>
  <si>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</si>
  <si>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</si>
  <si>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</si>
  <si>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</si>
  <si>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</si>
  <si>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</si>
  <si>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</si>
  <si>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</si>
  <si>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</si>
  <si>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</si>
  <si>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</si>
  <si>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</si>
  <si>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</si>
  <si>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</si>
  <si>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</si>
  <si>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</si>
  <si>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</si>
  <si>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</si>
  <si>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</si>
  <si>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</si>
  <si>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</si>
  <si>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</si>
  <si>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</si>
  <si>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</si>
  <si>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</si>
  <si>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</si>
  <si>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</si>
  <si>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</si>
  <si>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</si>
  <si>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</si>
  <si>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</si>
  <si>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</si>
  <si>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</si>
  <si>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</si>
  <si>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</si>
  <si>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</si>
  <si>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</si>
  <si>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</si>
  <si>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</si>
  <si>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</si>
  <si>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</si>
  <si>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</si>
  <si>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</si>
  <si>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</si>
  <si>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</si>
  <si>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</si>
  <si>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</si>
  <si>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</si>
  <si>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</si>
  <si>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</si>
  <si>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</si>
  <si>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</si>
  <si>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</si>
  <si>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</si>
  <si>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</si>
  <si>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</si>
  <si>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</si>
  <si>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</si>
  <si>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</si>
  <si>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</si>
  <si>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</si>
  <si>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</si>
  <si>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</si>
  <si>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</si>
  <si>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</si>
  <si>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</si>
  <si>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</si>
  <si>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</si>
  <si>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</si>
  <si>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</si>
  <si>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</si>
  <si>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</si>
  <si>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</si>
  <si>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</si>
  <si>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</si>
  <si>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</si>
  <si>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</si>
  <si>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</si>
  <si>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</si>
  <si>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</si>
  <si>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</si>
  <si>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</si>
  <si>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</si>
  <si>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</si>
  <si>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</si>
  <si>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</si>
  <si>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</si>
  <si>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</si>
  <si>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</si>
  <si>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</si>
  <si>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</si>
  <si>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</si>
  <si>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</si>
  <si>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</si>
  <si>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</si>
  <si>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</si>
  <si>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</si>
  <si>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</si>
  <si>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</si>
  <si>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</si>
  <si>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</si>
  <si>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</si>
  <si>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</si>
  <si>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</si>
  <si>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</si>
  <si>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</si>
  <si>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</si>
  <si>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</si>
  <si>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</si>
  <si>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</si>
  <si>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</si>
  <si>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</si>
  <si>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</si>
  <si>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</si>
  <si>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</si>
  <si>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</si>
  <si>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</si>
  <si>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</si>
  <si>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</si>
  <si>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</si>
  <si>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</si>
  <si>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</si>
  <si>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</si>
  <si>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</si>
  <si>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</si>
  <si>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</si>
  <si>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</si>
  <si>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</si>
  <si>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</si>
  <si>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</si>
  <si>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</si>
  <si>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</si>
  <si>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</si>
  <si>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</si>
  <si>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</si>
  <si>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</si>
  <si>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</si>
  <si>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</si>
  <si>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</si>
  <si>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</si>
  <si>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</si>
  <si>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</si>
  <si>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</si>
  <si>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</si>
  <si>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</si>
  <si>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</si>
  <si>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</si>
  <si>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</si>
  <si>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</si>
  <si>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</si>
  <si>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</si>
  <si>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</si>
  <si>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</si>
  <si>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</si>
  <si>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</si>
  <si>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</si>
  <si>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</si>
  <si>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</si>
  <si>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</si>
  <si>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</si>
  <si>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</si>
  <si>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</si>
  <si>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</si>
  <si>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</si>
  <si>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</si>
  <si>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</si>
  <si>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</si>
  <si>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</si>
  <si>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</si>
  <si>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</si>
  <si>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</si>
  <si>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</si>
  <si>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</si>
  <si>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</si>
  <si>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</si>
  <si>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</si>
  <si>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</si>
  <si>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</si>
  <si>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</si>
  <si>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</si>
  <si>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</si>
  <si>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</si>
  <si>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</si>
  <si>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</si>
  <si>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</si>
  <si>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</si>
  <si>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</si>
  <si>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</si>
  <si>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</si>
  <si>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</si>
  <si>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</si>
  <si>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</si>
  <si>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</si>
  <si>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</si>
  <si>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</si>
  <si>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</si>
  <si>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</si>
  <si>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</si>
  <si>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</si>
  <si>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</si>
  <si>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</si>
  <si>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</si>
  <si>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</si>
  <si>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</si>
  <si>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</si>
  <si>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</si>
  <si>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</si>
  <si>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</si>
  <si>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</si>
  <si>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</si>
  <si>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</si>
  <si>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</si>
  <si>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</si>
  <si>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</si>
  <si>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</si>
  <si>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</si>
  <si>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</si>
  <si>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</si>
  <si>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</si>
  <si>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</si>
  <si>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</si>
  <si>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</si>
  <si>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</si>
  <si>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</si>
  <si>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</si>
  <si>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</si>
  <si>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</si>
  <si>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</si>
  <si>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</si>
  <si>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</si>
  <si>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</si>
  <si>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</si>
  <si>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</si>
  <si>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</si>
  <si>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</si>
  <si>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</si>
  <si>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</si>
  <si>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</si>
  <si>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</si>
  <si>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</si>
  <si>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</si>
  <si>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</si>
  <si>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</si>
  <si>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</si>
  <si>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</si>
  <si>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</si>
  <si>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</si>
  <si>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</si>
  <si>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</si>
  <si>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</si>
  <si>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</si>
  <si>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</si>
  <si>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</si>
  <si>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</si>
  <si>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</si>
  <si>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</si>
  <si>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</si>
  <si>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</si>
  <si>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</si>
  <si>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</si>
  <si>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</si>
  <si>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</si>
  <si>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</si>
  <si>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</si>
  <si>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</si>
  <si>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</si>
  <si>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</si>
  <si>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</si>
  <si>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</si>
  <si>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</si>
  <si>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</si>
  <si>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</si>
  <si>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</si>
  <si>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</si>
  <si>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</si>
  <si>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</si>
  <si>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</si>
  <si>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</si>
  <si>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</si>
  <si>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</si>
  <si>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</si>
  <si>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</si>
  <si>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</si>
  <si>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</si>
  <si>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</si>
  <si>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</si>
  <si>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</si>
  <si>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</si>
  <si>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</si>
  <si>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</si>
  <si>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</si>
  <si>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</si>
  <si>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</si>
  <si>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</si>
  <si>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</si>
  <si>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</si>
  <si>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</si>
  <si>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</si>
  <si>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</si>
  <si>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</si>
  <si>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</si>
  <si>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</si>
  <si>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</si>
  <si>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</si>
  <si>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</si>
  <si>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</si>
  <si>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</si>
  <si>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</si>
  <si>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</si>
  <si>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</si>
  <si>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</si>
  <si>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</si>
  <si>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</si>
  <si>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</si>
  <si>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</si>
  <si>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</si>
  <si>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</si>
  <si>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</si>
  <si>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</si>
  <si>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</si>
  <si>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</si>
  <si>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</si>
  <si>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</si>
  <si>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</si>
  <si>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</si>
  <si>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</si>
  <si>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</si>
  <si>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</si>
  <si>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</si>
  <si>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</si>
  <si>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</si>
  <si>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</si>
  <si>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</si>
  <si>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</si>
  <si>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</si>
  <si>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</si>
  <si>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</si>
  <si>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</si>
  <si>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</si>
  <si>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</si>
  <si>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</si>
  <si>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</si>
  <si>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</si>
  <si>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</si>
  <si>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</si>
  <si>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</si>
  <si>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</si>
  <si>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</si>
  <si>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</si>
  <si>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</si>
  <si>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</si>
  <si>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</si>
  <si>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</si>
  <si>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</si>
  <si>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</si>
  <si>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</si>
  <si>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</si>
  <si>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</si>
  <si>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</si>
  <si>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</si>
  <si>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</si>
  <si>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</si>
  <si>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</si>
  <si>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</si>
  <si>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</si>
  <si>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</si>
  <si>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</si>
  <si>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</si>
  <si>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</si>
  <si>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</si>
  <si>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</si>
  <si>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</si>
  <si>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</si>
  <si>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</si>
  <si>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</si>
  <si>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</si>
  <si>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</si>
  <si>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</si>
  <si>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</si>
  <si>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</si>
  <si>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</si>
  <si>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</si>
  <si>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</si>
  <si>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</si>
  <si>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</si>
  <si>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</si>
  <si>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</si>
  <si>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</si>
  <si>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</si>
  <si>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</si>
  <si>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</si>
  <si>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</si>
  <si>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</si>
  <si>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</si>
  <si>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</si>
  <si>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</si>
  <si>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</si>
  <si>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</si>
  <si>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</si>
  <si>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</si>
  <si>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</si>
  <si>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</si>
  <si>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</si>
  <si>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</si>
  <si>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</si>
  <si>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</si>
  <si>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</si>
  <si>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</si>
  <si>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</si>
  <si>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</si>
  <si>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</si>
  <si>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</si>
  <si>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</si>
  <si>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</si>
  <si>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</si>
  <si>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</si>
  <si>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</si>
  <si>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</si>
  <si>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</si>
  <si>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</si>
  <si>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</si>
  <si>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</si>
  <si>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</si>
  <si>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</si>
  <si>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</si>
  <si>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</si>
  <si>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</si>
  <si>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</si>
  <si>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</si>
  <si>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</si>
  <si>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</si>
  <si>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</si>
  <si>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</si>
  <si>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</si>
  <si>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</si>
  <si>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</si>
  <si>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</si>
  <si>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</si>
  <si>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</si>
  <si>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</si>
  <si>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</si>
  <si>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</si>
  <si>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</si>
  <si>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</si>
  <si>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</si>
  <si>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</si>
  <si>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</si>
  <si>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</si>
  <si>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</si>
  <si>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</si>
  <si>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</si>
  <si>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</si>
  <si>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</si>
  <si>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</si>
  <si>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</si>
  <si>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</si>
  <si>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</si>
  <si>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</si>
  <si>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</si>
  <si>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</si>
  <si>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</si>
  <si>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</si>
  <si>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</si>
  <si>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</si>
  <si>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</si>
  <si>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</si>
  <si>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</si>
  <si>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</si>
  <si>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</si>
  <si>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</si>
  <si>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</si>
  <si>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</si>
  <si>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</si>
  <si>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</si>
  <si>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</si>
  <si>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</si>
  <si>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</si>
  <si>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</si>
  <si>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</si>
  <si>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</si>
  <si>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</si>
  <si>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</si>
  <si>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</si>
  <si>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</si>
  <si>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</si>
  <si>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</si>
  <si>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</si>
  <si>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</si>
  <si>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</si>
  <si>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</si>
  <si>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</si>
  <si>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</si>
  <si>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</si>
  <si>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</si>
  <si>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</si>
  <si>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</si>
  <si>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</si>
  <si>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</si>
  <si>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</si>
  <si>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</si>
  <si>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</si>
  <si>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</si>
  <si>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</si>
  <si>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</si>
  <si>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</si>
  <si>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</si>
  <si>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</si>
  <si>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</si>
  <si>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</si>
  <si>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</si>
  <si>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</si>
  <si>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</si>
  <si>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</si>
  <si>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</si>
  <si>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</si>
  <si>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</si>
  <si>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</si>
  <si>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</si>
  <si>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</si>
  <si>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</si>
  <si>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</si>
  <si>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</si>
  <si>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</si>
  <si>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</si>
  <si>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</si>
  <si>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</si>
  <si>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</si>
  <si>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</si>
  <si>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</si>
  <si>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</si>
  <si>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</si>
  <si>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</si>
  <si>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</si>
  <si>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</si>
  <si>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</si>
  <si>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</si>
  <si>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</si>
  <si>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</si>
  <si>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</si>
  <si>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</si>
  <si>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</si>
  <si>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</si>
  <si>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</si>
  <si>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</si>
  <si>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</si>
  <si>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</si>
  <si>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</si>
  <si>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</si>
  <si>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</si>
  <si>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</si>
  <si>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</si>
  <si>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</si>
  <si>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</si>
  <si>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</si>
  <si>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</si>
  <si>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</si>
  <si>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</si>
  <si>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</si>
  <si>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</si>
  <si>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</si>
  <si>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</si>
  <si>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</si>
  <si>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</si>
  <si>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</si>
  <si>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</si>
  <si>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</si>
  <si>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</si>
  <si>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</si>
  <si>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</si>
  <si>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</si>
  <si>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</si>
  <si>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</si>
  <si>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</si>
  <si>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</si>
  <si>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</si>
  <si>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</si>
  <si>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</si>
  <si>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</si>
  <si>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</si>
  <si>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</si>
  <si>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</si>
  <si>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</si>
  <si>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</si>
  <si>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</si>
  <si>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</si>
  <si>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</si>
  <si>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</si>
  <si>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</si>
  <si>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</si>
  <si>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</si>
  <si>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</si>
  <si>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</si>
  <si>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</si>
  <si>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</si>
  <si>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</si>
  <si>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</si>
  <si>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</si>
  <si>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</si>
  <si>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</si>
  <si>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</si>
  <si>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</si>
  <si>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</si>
  <si>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</si>
  <si>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</si>
  <si>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</si>
  <si>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</si>
  <si>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</si>
  <si>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</si>
  <si>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</si>
  <si>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</si>
  <si>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</si>
  <si>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</si>
  <si>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</si>
  <si>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</si>
  <si>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</si>
  <si>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</si>
  <si>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</si>
  <si>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</si>
  <si>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</si>
  <si>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</si>
  <si>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</si>
  <si>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</si>
  <si>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</si>
  <si>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</si>
  <si>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</si>
  <si>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</si>
  <si>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</si>
  <si>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</si>
  <si>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</si>
  <si>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</si>
  <si>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</si>
  <si>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</si>
  <si>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</si>
  <si>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</si>
  <si>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</si>
  <si>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</si>
  <si>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</si>
  <si>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</si>
  <si>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</si>
  <si>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</si>
  <si>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</si>
  <si>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</si>
  <si>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</si>
  <si>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</si>
  <si>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</si>
  <si>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</si>
  <si>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</si>
  <si>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</si>
  <si>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</si>
  <si>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</si>
  <si>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</si>
  <si>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</si>
  <si>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</si>
  <si>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</si>
  <si>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</si>
  <si>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</si>
  <si>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</si>
  <si>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</si>
  <si>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</si>
  <si>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</si>
  <si>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</si>
  <si>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</si>
  <si>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</si>
  <si>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</si>
  <si>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</si>
  <si>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</si>
  <si>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</si>
  <si>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</si>
  <si>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</si>
  <si>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</si>
  <si>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</si>
  <si>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</si>
  <si>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</si>
  <si>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</si>
  <si>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</si>
  <si>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</si>
  <si>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</si>
  <si>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</si>
  <si>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</si>
  <si>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</si>
  <si>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</si>
  <si>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</si>
  <si>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</si>
  <si>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</si>
  <si>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</si>
  <si>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</si>
  <si>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</si>
  <si>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</si>
  <si>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</si>
  <si>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</si>
  <si>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</si>
  <si>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</si>
  <si>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</si>
  <si>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</si>
  <si>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</si>
  <si>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</si>
  <si>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</si>
  <si>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</si>
  <si>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</si>
  <si>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</si>
  <si>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</si>
  <si>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</si>
  <si>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</si>
  <si>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</si>
  <si>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</si>
  <si>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</si>
  <si>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</si>
  <si>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</si>
  <si>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</si>
  <si>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</si>
  <si>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</si>
  <si>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</si>
  <si>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</si>
  <si>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</si>
  <si>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</si>
  <si>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</si>
  <si>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</si>
  <si>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</si>
  <si>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</si>
  <si>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</si>
  <si>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</si>
  <si>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</si>
  <si>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</si>
  <si>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</si>
  <si>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</si>
  <si>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</si>
  <si>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</si>
  <si>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</si>
  <si>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</si>
  <si>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</si>
  <si>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</si>
  <si>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</si>
  <si>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</si>
  <si>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</si>
  <si>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</si>
  <si>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</si>
  <si>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</si>
  <si>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</si>
  <si>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</si>
  <si>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</si>
  <si>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</si>
  <si>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</si>
  <si>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</si>
  <si>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</si>
  <si>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</si>
  <si>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</si>
  <si>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</si>
  <si>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</si>
  <si>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</si>
  <si>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</si>
  <si>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</si>
  <si>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</si>
  <si>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</si>
  <si>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</si>
  <si>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</si>
  <si>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</si>
  <si>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</si>
  <si>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</si>
  <si>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</si>
  <si>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</si>
  <si>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</si>
  <si>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</si>
  <si>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</si>
  <si>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</si>
  <si>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</si>
  <si>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</si>
  <si>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</si>
  <si>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</si>
  <si>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</si>
  <si>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</si>
  <si>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</si>
  <si>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</si>
  <si>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</si>
  <si>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</si>
  <si>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</si>
  <si>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</si>
  <si>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</si>
  <si>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</si>
  <si>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</si>
  <si>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</si>
  <si>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</si>
  <si>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</si>
  <si>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</si>
  <si>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</si>
  <si>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</si>
  <si>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</si>
  <si>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</si>
  <si>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</si>
  <si>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</si>
  <si>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</si>
  <si>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</si>
  <si>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</si>
  <si>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</si>
  <si>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</si>
  <si>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</si>
  <si>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</si>
  <si>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</si>
  <si>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</si>
  <si>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</si>
  <si>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</si>
  <si>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</si>
  <si>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</si>
  <si>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</si>
  <si>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</si>
  <si>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</si>
  <si>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</si>
  <si>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</si>
  <si>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</si>
  <si>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</si>
  <si>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</si>
  <si>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</si>
  <si>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</si>
  <si>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</si>
  <si>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</si>
  <si>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</si>
  <si>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</si>
  <si>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</si>
  <si>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</si>
  <si>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</si>
  <si>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</si>
  <si>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</si>
  <si>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</si>
  <si>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</si>
  <si>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</si>
  <si>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</si>
  <si>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</si>
  <si>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</si>
  <si>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</si>
  <si>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</si>
  <si>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</si>
  <si>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</si>
  <si>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</si>
  <si>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</si>
  <si>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</si>
  <si>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</si>
  <si>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</si>
  <si>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</si>
  <si>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</si>
  <si>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</si>
  <si>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</si>
  <si>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</si>
  <si>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</si>
  <si>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</si>
  <si>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</si>
  <si>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</si>
  <si>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</si>
  <si>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</si>
  <si>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</si>
  <si>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</si>
  <si>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</si>
  <si>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</si>
  <si>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</si>
  <si>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</si>
  <si>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</si>
  <si>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</si>
  <si>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</si>
  <si>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</si>
  <si>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</si>
  <si>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</si>
  <si>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</si>
  <si>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</si>
  <si>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</si>
  <si>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</si>
  <si>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</si>
  <si>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</si>
  <si>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</si>
  <si>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</si>
  <si>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</si>
  <si>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</si>
  <si>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</si>
  <si>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</si>
  <si>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</si>
  <si>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</si>
  <si>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</si>
  <si>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</si>
  <si>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</si>
  <si>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</si>
  <si>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</si>
  <si>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</si>
  <si>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</si>
  <si>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</si>
  <si>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</si>
  <si>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</si>
  <si>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</si>
  <si>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</si>
  <si>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</si>
  <si>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</si>
  <si>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</si>
  <si>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</si>
  <si>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</si>
  <si>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</si>
  <si>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</si>
  <si>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</si>
  <si>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</si>
  <si>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</si>
  <si>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</si>
  <si>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</si>
  <si>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</si>
  <si>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</si>
  <si>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</si>
  <si>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</si>
  <si>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</si>
  <si>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</si>
  <si>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</si>
  <si>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</si>
  <si>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</si>
  <si>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</si>
  <si>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</si>
  <si>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</si>
  <si>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</si>
  <si>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</si>
  <si>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</si>
  <si>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</si>
  <si>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</si>
  <si>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</si>
  <si>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</si>
  <si>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</si>
  <si>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</si>
  <si>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</si>
  <si>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</si>
  <si>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</si>
  <si>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</si>
  <si>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</si>
  <si>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</si>
  <si>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</si>
  <si>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</si>
  <si>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</si>
  <si>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</si>
  <si>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</si>
  <si>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</si>
  <si>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</si>
  <si>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</si>
  <si>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</si>
  <si>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</si>
  <si>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</si>
  <si>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</si>
  <si>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</si>
  <si>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</si>
  <si>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</si>
  <si>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</si>
  <si>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</si>
  <si>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</si>
  <si>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</si>
  <si>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</si>
  <si>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</si>
  <si>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</si>
  <si>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</si>
  <si>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</si>
  <si>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</si>
  <si>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</si>
  <si>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</si>
  <si>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</si>
  <si>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</si>
  <si>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</si>
  <si>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</si>
  <si>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</si>
  <si>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</si>
  <si>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</si>
  <si>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</si>
  <si>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</si>
  <si>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</si>
  <si>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</si>
  <si>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</si>
  <si>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</si>
  <si>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</si>
  <si>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</si>
  <si>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</si>
  <si>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</si>
  <si>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</si>
  <si>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</si>
  <si>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</si>
  <si>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</si>
  <si>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</si>
  <si>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</si>
  <si>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</si>
  <si>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</si>
  <si>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</si>
  <si>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</si>
  <si>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</si>
  <si>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</si>
  <si>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</si>
  <si>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</si>
  <si>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</si>
  <si>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</si>
  <si>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</si>
  <si>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</si>
  <si>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</si>
  <si>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</si>
  <si>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</si>
  <si>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</si>
  <si>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</si>
  <si>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</si>
  <si>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</si>
  <si>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</si>
  <si>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</si>
  <si>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</si>
  <si>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</si>
  <si>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</si>
  <si>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</si>
  <si>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</si>
  <si>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</si>
  <si>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</si>
  <si>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</si>
  <si>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</si>
  <si>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</si>
  <si>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</si>
  <si>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</si>
  <si>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</si>
  <si>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</si>
  <si>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</si>
  <si>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</si>
  <si>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</si>
  <si>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</si>
  <si>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</si>
  <si>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</si>
  <si>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</si>
  <si>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</si>
  <si>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</si>
  <si>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</si>
  <si>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</si>
  <si>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</si>
  <si>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</si>
  <si>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</si>
  <si>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</si>
  <si>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</si>
  <si>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</si>
  <si>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</si>
  <si>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</si>
  <si>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</si>
  <si>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</si>
  <si>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</si>
  <si>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</si>
  <si>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</si>
  <si>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</si>
  <si>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</si>
  <si>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</si>
  <si>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</si>
  <si>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</si>
  <si>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</si>
  <si>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</si>
  <si>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</si>
  <si>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</si>
  <si>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</si>
  <si>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</si>
  <si>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</si>
  <si>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</si>
  <si>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</si>
  <si>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</si>
  <si>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</si>
  <si>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</si>
  <si>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</si>
  <si>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</si>
  <si>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</si>
  <si>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</si>
  <si>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</si>
  <si>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</si>
  <si>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</si>
  <si>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</si>
  <si>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</si>
  <si>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</si>
  <si>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</si>
  <si>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</si>
  <si>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</si>
  <si>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</si>
  <si>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</si>
  <si>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</si>
  <si>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</si>
  <si>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</si>
  <si>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</si>
  <si>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</si>
  <si>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</si>
  <si>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</si>
  <si>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</si>
  <si>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</si>
  <si>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</si>
  <si>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</si>
  <si>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</si>
  <si>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</si>
  <si>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</si>
  <si>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</si>
  <si>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</si>
  <si>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</si>
  <si>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</si>
  <si>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</si>
  <si>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</si>
  <si>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</si>
  <si>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</si>
  <si>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</si>
  <si>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</si>
  <si>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</si>
  <si>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</si>
  <si>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</si>
  <si>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</si>
  <si>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</si>
  <si>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</si>
  <si>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</si>
  <si>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</si>
  <si>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</si>
  <si>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</si>
  <si>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</si>
  <si>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</si>
  <si>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</si>
  <si>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</si>
  <si>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</si>
  <si>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</si>
  <si>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</si>
  <si>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</si>
  <si>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</si>
  <si>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</si>
  <si>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</si>
  <si>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</si>
  <si>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</si>
  <si>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</si>
  <si>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</si>
  <si>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</si>
  <si>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</si>
  <si>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</si>
  <si>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</si>
  <si>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</si>
  <si>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</si>
  <si>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</si>
  <si>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</si>
  <si>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</si>
  <si>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</si>
  <si>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</si>
  <si>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</si>
  <si>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</si>
  <si>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</si>
  <si>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</si>
  <si>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</si>
  <si>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</si>
  <si>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</si>
  <si>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</si>
  <si>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</si>
  <si>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</si>
  <si>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</si>
  <si>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</si>
  <si>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</si>
  <si>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</si>
  <si>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</si>
  <si>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</si>
  <si>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</si>
  <si>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</si>
  <si>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</si>
  <si>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</si>
  <si>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</si>
  <si>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</si>
  <si>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</si>
  <si>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</si>
  <si>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</si>
  <si>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</si>
  <si>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</si>
  <si>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</si>
  <si>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</si>
  <si>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</si>
  <si>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</si>
  <si>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</si>
  <si>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</si>
  <si>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</si>
  <si>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</si>
  <si>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</si>
  <si>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</si>
  <si>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</si>
  <si>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</si>
  <si>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</si>
  <si>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</si>
  <si>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</si>
  <si>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</si>
  <si>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</si>
  <si>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</si>
  <si>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</si>
  <si>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</si>
  <si>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</si>
  <si>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</si>
  <si>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</si>
  <si>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</si>
  <si>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</si>
  <si>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</si>
  <si>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</si>
  <si>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</si>
  <si>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</si>
  <si>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</si>
  <si>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</si>
  <si>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</si>
  <si>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</si>
  <si>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</si>
  <si>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</si>
  <si>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</si>
  <si>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</si>
  <si>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</si>
  <si>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</si>
  <si>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</si>
  <si>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</si>
  <si>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</si>
  <si>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</si>
  <si>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</si>
  <si>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</si>
  <si>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</si>
  <si>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</si>
  <si>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</si>
  <si>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</si>
  <si>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</si>
  <si>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</si>
  <si>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</si>
  <si>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</si>
  <si>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</si>
  <si>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</si>
  <si>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</si>
  <si>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</si>
  <si>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</si>
  <si>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</si>
  <si>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</si>
  <si>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</si>
  <si>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</si>
  <si>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</si>
  <si>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</si>
  <si>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</si>
  <si>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</si>
  <si>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</si>
  <si>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</si>
  <si>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</si>
  <si>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</si>
  <si>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</si>
  <si>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</si>
  <si>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</si>
  <si>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</si>
  <si>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</si>
  <si>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</si>
  <si>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</si>
  <si>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</si>
  <si>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</si>
  <si>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</si>
  <si>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</si>
  <si>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</si>
  <si>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</si>
  <si>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</si>
  <si>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</si>
  <si>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</si>
  <si>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</si>
  <si>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</si>
  <si>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</si>
  <si>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</si>
  <si>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</si>
  <si>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</si>
  <si>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</si>
  <si>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</si>
  <si>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</si>
  <si>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</si>
  <si>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</si>
  <si>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</si>
  <si>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</si>
  <si>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</si>
  <si>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</si>
  <si>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</si>
  <si>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</si>
  <si>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</si>
  <si>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</si>
  <si>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</si>
  <si>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</si>
  <si>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</si>
  <si>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</si>
  <si>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</si>
  <si>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</si>
  <si>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</si>
  <si>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</si>
  <si>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</si>
  <si>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</si>
  <si>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</si>
  <si>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</si>
  <si>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</si>
  <si>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</si>
  <si>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</si>
  <si>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</si>
  <si>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</si>
  <si>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</si>
  <si>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</si>
  <si>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</si>
  <si>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</si>
  <si>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</si>
  <si>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</si>
  <si>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</si>
  <si>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</si>
  <si>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</si>
  <si>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</si>
  <si>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</si>
  <si>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</si>
  <si>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</si>
  <si>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</si>
  <si>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</si>
  <si>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</si>
  <si>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</si>
  <si>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</si>
  <si>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</si>
  <si>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</si>
  <si>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</si>
  <si>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</si>
  <si>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</si>
  <si>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</si>
  <si>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</si>
  <si>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</si>
  <si>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</si>
  <si>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</si>
  <si>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</si>
  <si>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</si>
  <si>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</si>
  <si>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</si>
  <si>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</si>
  <si>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</si>
  <si>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</si>
  <si>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</si>
  <si>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</si>
  <si>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</si>
  <si>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</si>
  <si>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</si>
  <si>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</si>
  <si>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</si>
  <si>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</si>
  <si>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</si>
  <si>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</si>
  <si>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</si>
  <si>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</si>
  <si>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</si>
  <si>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</si>
  <si>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</si>
  <si>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</si>
  <si>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</si>
  <si>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</si>
  <si>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</si>
  <si>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</si>
  <si>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</si>
  <si>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</si>
  <si>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</si>
  <si>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</si>
  <si>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</si>
  <si>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</si>
  <si>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</si>
  <si>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</si>
  <si>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</si>
  <si>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</si>
  <si>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</si>
  <si>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</si>
  <si>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</si>
  <si>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</si>
  <si>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</si>
  <si>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</si>
  <si>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</si>
  <si>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</si>
  <si>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</si>
  <si>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</si>
  <si>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</si>
  <si>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</si>
  <si>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</si>
  <si>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</si>
  <si>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</si>
  <si>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</si>
  <si>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</si>
  <si>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</si>
  <si>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</si>
  <si>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</si>
  <si>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</si>
  <si>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</si>
  <si>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</si>
  <si>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</si>
  <si>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</si>
  <si>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</si>
  <si>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</si>
  <si>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</si>
  <si>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</si>
  <si>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</si>
  <si>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</si>
  <si>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</si>
  <si>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</si>
  <si>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</si>
  <si>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</si>
  <si>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</si>
  <si>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</si>
  <si>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</si>
  <si>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</si>
  <si>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</si>
  <si>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</si>
  <si>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</si>
  <si>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</si>
  <si>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</si>
  <si>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</si>
  <si>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</si>
  <si>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</si>
  <si>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</si>
  <si>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</si>
  <si>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</si>
  <si>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</si>
  <si>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</si>
  <si>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</si>
  <si>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</si>
  <si>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</si>
  <si>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</si>
  <si>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</si>
  <si>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</si>
  <si>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</si>
  <si>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</si>
  <si>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</si>
  <si>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</si>
  <si>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</si>
  <si>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</si>
  <si>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</si>
  <si>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</si>
  <si>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</si>
  <si>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</si>
  <si>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</si>
  <si>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</si>
  <si>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</si>
  <si>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</si>
  <si>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</si>
  <si>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</si>
  <si>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</si>
  <si>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</si>
  <si>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</si>
  <si>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</si>
  <si>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</si>
  <si>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</si>
  <si>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</si>
  <si>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</si>
  <si>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</si>
  <si>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</si>
  <si>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</si>
  <si>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</si>
  <si>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</si>
  <si>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</si>
  <si>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</si>
  <si>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</si>
  <si>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</si>
  <si>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</si>
  <si>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</si>
  <si>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</si>
  <si>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</si>
  <si>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</si>
  <si>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</si>
  <si>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</si>
  <si>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</si>
  <si>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</si>
  <si>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</si>
  <si>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</si>
  <si>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</si>
  <si>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</si>
  <si>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</si>
  <si>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</si>
  <si>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</si>
  <si>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</si>
  <si>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</si>
  <si>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</si>
  <si>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</si>
  <si>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</si>
  <si>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</si>
  <si>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</si>
  <si>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</si>
  <si>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</si>
  <si>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</si>
  <si>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</si>
  <si>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</si>
  <si>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</si>
  <si>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</si>
  <si>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</si>
  <si>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</si>
  <si>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</si>
  <si>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</si>
  <si>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</si>
  <si>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</si>
  <si>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</si>
  <si>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</si>
  <si>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</si>
  <si>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</si>
  <si>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</si>
  <si>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</si>
  <si>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</si>
  <si>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</si>
  <si>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</si>
  <si>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</si>
  <si>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</si>
  <si>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</si>
  <si>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</si>
  <si>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</si>
  <si>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</si>
  <si>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</si>
  <si>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</si>
  <si>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</si>
  <si>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</si>
  <si>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</si>
  <si>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</si>
  <si>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</si>
  <si>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</si>
  <si>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</si>
  <si>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</si>
  <si>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</si>
  <si>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</si>
  <si>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</si>
  <si>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</si>
  <si>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</si>
  <si>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</si>
  <si>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</si>
  <si>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</si>
  <si>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</si>
  <si>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</si>
  <si>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</si>
  <si>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</si>
  <si>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</si>
  <si>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</si>
  <si>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</si>
  <si>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</si>
  <si>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</si>
  <si>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</si>
  <si>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</si>
  <si>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</si>
  <si>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</si>
  <si>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</si>
  <si>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</si>
  <si>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</si>
  <si>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</si>
  <si>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</si>
  <si>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</si>
  <si>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</si>
  <si>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</si>
  <si>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</si>
  <si>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</si>
  <si>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</si>
  <si>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</si>
  <si>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</si>
  <si>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</si>
  <si>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</si>
  <si>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</si>
  <si>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</si>
  <si>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</si>
  <si>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</si>
  <si>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</si>
  <si>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</si>
  <si>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</si>
  <si>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</si>
  <si>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</si>
  <si>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</si>
  <si>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</si>
  <si>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</si>
  <si>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</si>
  <si>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</si>
  <si>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</si>
  <si>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</si>
  <si>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</si>
  <si>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</si>
  <si>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</si>
  <si>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</si>
  <si>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</si>
  <si>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</si>
  <si>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</si>
  <si>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</si>
  <si>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</si>
  <si>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</si>
  <si>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</si>
  <si>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</si>
  <si>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</si>
  <si>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</si>
  <si>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</si>
  <si>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</si>
  <si>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</si>
  <si>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</si>
  <si>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</si>
  <si>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</si>
  <si>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</si>
  <si>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</si>
  <si>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</si>
  <si>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</si>
  <si>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</si>
  <si>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</si>
  <si>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</si>
  <si>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</si>
  <si>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</si>
  <si>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</si>
  <si>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</si>
  <si>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</si>
  <si>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</si>
  <si>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</si>
  <si>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</si>
  <si>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</si>
  <si>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</si>
  <si>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</si>
  <si>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</si>
  <si>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</si>
  <si>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</si>
  <si>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</si>
  <si>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</si>
  <si>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</si>
  <si>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</si>
  <si>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</si>
  <si>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</si>
  <si>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</si>
  <si>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</si>
  <si>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</si>
  <si>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</si>
  <si>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</si>
  <si>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</si>
  <si>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</si>
  <si>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</si>
  <si>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</si>
  <si>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</si>
  <si>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</si>
  <si>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</si>
  <si>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</si>
  <si>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</si>
  <si>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</si>
  <si>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</si>
  <si>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</si>
  <si>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</si>
  <si>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</si>
  <si>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</si>
  <si>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</si>
  <si>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</si>
  <si>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</si>
  <si>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</si>
  <si>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</si>
  <si>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</si>
  <si>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</si>
  <si>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</si>
  <si>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</si>
  <si>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</si>
  <si>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</si>
  <si>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</si>
  <si>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</si>
  <si>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</si>
  <si>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</si>
  <si>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</si>
  <si>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</si>
  <si>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</si>
  <si>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</si>
  <si>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</si>
  <si>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</si>
  <si>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</si>
  <si>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</si>
  <si>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</si>
  <si>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</si>
  <si>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</si>
  <si>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</si>
  <si>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</si>
  <si>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</si>
  <si>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</si>
  <si>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</si>
  <si>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</si>
  <si>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</si>
  <si>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</si>
  <si>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</si>
  <si>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</si>
  <si>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</si>
  <si>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</si>
  <si>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</si>
  <si>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</si>
  <si>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</si>
  <si>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</si>
  <si>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</si>
  <si>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</si>
  <si>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</si>
  <si>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</si>
  <si>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</si>
  <si>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</si>
  <si>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</si>
  <si>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</si>
  <si>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</si>
  <si>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</si>
  <si>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</si>
  <si>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</si>
  <si>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</si>
  <si>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</si>
  <si>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</si>
  <si>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</si>
  <si>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</si>
  <si>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</si>
  <si>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</si>
  <si>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</si>
  <si>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</si>
  <si>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</si>
  <si>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</si>
  <si>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</si>
  <si>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</si>
  <si>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</si>
  <si>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</si>
  <si>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</si>
  <si>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</si>
  <si>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</si>
  <si>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</si>
  <si>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</si>
  <si>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</si>
  <si>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</si>
  <si>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</si>
  <si>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</si>
  <si>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</si>
  <si>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</si>
  <si>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</si>
  <si>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</si>
  <si>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</si>
  <si>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</si>
  <si>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</si>
  <si>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</si>
  <si>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</si>
  <si>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</si>
  <si>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</si>
  <si>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</si>
  <si>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</si>
  <si>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</si>
  <si>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</si>
  <si>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</si>
  <si>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</si>
  <si>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</si>
  <si>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</si>
  <si>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</si>
  <si>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</si>
  <si>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</si>
  <si>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</si>
  <si>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</si>
  <si>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</si>
  <si>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</si>
  <si>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</si>
  <si>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</si>
  <si>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</si>
  <si>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</si>
  <si>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</si>
  <si>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</si>
  <si>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</si>
  <si>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</si>
  <si>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</si>
  <si>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</si>
  <si>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</si>
  <si>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</si>
  <si>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</si>
  <si>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</si>
  <si>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</si>
  <si>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</si>
  <si>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</si>
  <si>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</si>
  <si>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</si>
  <si>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</si>
  <si>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</si>
  <si>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</si>
  <si>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</si>
  <si>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</si>
  <si>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</si>
  <si>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</si>
  <si>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</si>
  <si>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</si>
  <si>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</si>
  <si>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</si>
  <si>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</si>
  <si>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</si>
  <si>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</si>
  <si>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</si>
  <si>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</si>
  <si>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</si>
  <si>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</si>
  <si>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</si>
  <si>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</si>
  <si>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</si>
  <si>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</si>
  <si>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</si>
  <si>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</si>
  <si>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</si>
  <si>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</si>
  <si>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</si>
  <si>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</si>
  <si>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</si>
  <si>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</si>
  <si>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</si>
  <si>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</si>
  <si>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</si>
  <si>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</si>
  <si>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</si>
  <si>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</si>
  <si>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</si>
  <si>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</si>
  <si>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</si>
  <si>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</si>
  <si>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</si>
  <si>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</si>
  <si>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</si>
  <si>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</si>
  <si>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</si>
  <si>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</si>
  <si>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</si>
  <si>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</si>
  <si>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</si>
  <si>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</si>
  <si>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</si>
  <si>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</si>
  <si>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</si>
  <si>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</si>
  <si>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</si>
  <si>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</si>
  <si>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</si>
  <si>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</si>
  <si>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</si>
  <si>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</si>
  <si>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</si>
  <si>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</si>
  <si>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</si>
  <si>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</si>
  <si>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</si>
  <si>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</si>
  <si>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</si>
  <si>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</si>
  <si>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</si>
  <si>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</si>
  <si>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</si>
  <si>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</si>
  <si>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</si>
  <si>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</si>
  <si>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</si>
  <si>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</si>
  <si>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</si>
  <si>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</si>
  <si>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</si>
  <si>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</si>
  <si>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</si>
  <si>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</si>
  <si>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</si>
  <si>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</si>
  <si>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</si>
  <si>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</si>
  <si>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</si>
  <si>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</si>
  <si>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</si>
  <si>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</si>
  <si>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</si>
  <si>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</si>
  <si>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</si>
  <si>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</si>
  <si>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</si>
  <si>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</si>
  <si>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</si>
  <si>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</si>
  <si>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</si>
  <si>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</si>
  <si>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</si>
  <si>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</si>
  <si>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</si>
  <si>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</si>
  <si>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</si>
  <si>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</si>
  <si>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</si>
  <si>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</si>
  <si>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</si>
  <si>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</si>
  <si>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</si>
  <si>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</si>
  <si>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</si>
  <si>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</si>
  <si>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</si>
  <si>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</si>
  <si>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</si>
  <si>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</si>
  <si>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</si>
  <si>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</si>
  <si>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</si>
  <si>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</si>
  <si>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</si>
  <si>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</si>
  <si>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</si>
  <si>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</si>
  <si>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</si>
  <si>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</si>
  <si>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</si>
  <si>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</si>
  <si>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</si>
  <si>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</si>
  <si>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</si>
  <si>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</si>
  <si>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</si>
  <si>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</si>
  <si>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</si>
  <si>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</si>
  <si>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</si>
  <si>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</si>
  <si>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</si>
  <si>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</si>
  <si>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</si>
  <si>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</si>
  <si>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</si>
  <si>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</si>
  <si>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</si>
  <si>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</si>
  <si>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</si>
  <si>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</si>
  <si>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</si>
  <si>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</si>
  <si>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</si>
  <si>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</si>
  <si>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</si>
  <si>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</si>
  <si>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</si>
  <si>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</si>
  <si>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</si>
  <si>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</si>
  <si>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</si>
  <si>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</si>
  <si>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</si>
  <si>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</si>
  <si>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</si>
  <si>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</si>
  <si>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</si>
  <si>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</si>
  <si>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</si>
  <si>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</si>
  <si>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</si>
  <si>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</si>
  <si>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</si>
  <si>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</si>
  <si>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</si>
  <si>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</si>
  <si>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</si>
  <si>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</si>
  <si>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</si>
  <si>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</si>
  <si>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</si>
  <si>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</si>
  <si>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</si>
  <si>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</si>
  <si>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</si>
  <si>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</si>
  <si>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</si>
  <si>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</si>
  <si>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</si>
  <si>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</si>
  <si>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</si>
  <si>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</si>
  <si>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</si>
  <si>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</si>
  <si>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</si>
  <si>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</si>
  <si>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</si>
  <si>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</si>
  <si>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</si>
  <si>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</si>
  <si>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</si>
  <si>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</si>
  <si>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</si>
  <si>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</si>
  <si>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</si>
  <si>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</si>
  <si>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</si>
  <si>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</si>
  <si>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</si>
  <si>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</si>
  <si>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</si>
  <si>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</si>
  <si>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</si>
  <si>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</si>
  <si>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</si>
  <si>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</si>
  <si>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</si>
  <si>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</si>
  <si>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</si>
  <si>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</si>
  <si>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</si>
  <si>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</si>
  <si>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</si>
  <si>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</si>
  <si>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</si>
  <si>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</si>
  <si>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</si>
  <si>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</si>
  <si>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</si>
  <si>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</si>
  <si>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</si>
  <si>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</si>
  <si>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</si>
  <si>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</si>
  <si>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</si>
  <si>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</si>
  <si>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</si>
  <si>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</si>
  <si>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</si>
  <si>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</si>
  <si>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</si>
  <si>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</si>
  <si>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</si>
  <si>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</si>
  <si>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</si>
  <si>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</si>
  <si>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</si>
  <si>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</si>
  <si>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</si>
  <si>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</si>
  <si>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</si>
  <si>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</si>
  <si>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</si>
  <si>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</si>
  <si>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</si>
  <si>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</si>
  <si>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</si>
  <si>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</si>
  <si>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</si>
  <si>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</si>
  <si>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</si>
  <si>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</si>
  <si>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</si>
  <si>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</si>
  <si>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</si>
  <si>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</si>
  <si>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</si>
  <si>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</si>
  <si>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</si>
  <si>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</si>
  <si>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</si>
  <si>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</si>
  <si>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</si>
  <si>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</si>
  <si>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</si>
  <si>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</si>
  <si>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</si>
  <si>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</si>
  <si>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</si>
  <si>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</si>
  <si>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</si>
  <si>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</si>
  <si>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</si>
  <si>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</si>
  <si>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</si>
  <si>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</si>
  <si>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</si>
  <si>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</si>
  <si>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</si>
  <si>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</si>
  <si>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</si>
  <si>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</si>
  <si>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</si>
  <si>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</si>
  <si>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</si>
  <si>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</si>
  <si>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</si>
  <si>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</si>
  <si>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</si>
  <si>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</si>
  <si>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</si>
  <si>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</si>
  <si>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</si>
  <si>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</si>
  <si>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</si>
  <si>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</si>
  <si>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</si>
  <si>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</si>
  <si>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</si>
  <si>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</si>
  <si>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</si>
  <si>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</si>
  <si>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</si>
  <si>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</si>
  <si>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</si>
  <si>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</si>
  <si>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</si>
  <si>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</si>
  <si>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</si>
  <si>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</si>
  <si>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</si>
  <si>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</si>
  <si>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</si>
  <si>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</si>
  <si>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</si>
  <si>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</si>
  <si>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</si>
  <si>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</si>
  <si>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</si>
  <si>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</si>
  <si>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</si>
  <si>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</si>
  <si>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</si>
  <si>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</si>
  <si>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</si>
  <si>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</si>
  <si>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</si>
  <si>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</si>
  <si>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</si>
  <si>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</si>
  <si>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</si>
  <si>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</si>
  <si>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</si>
  <si>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</si>
  <si>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</si>
  <si>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</si>
  <si>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</si>
  <si>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</si>
  <si>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</si>
  <si>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</si>
  <si>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</si>
  <si>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</si>
  <si>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</si>
  <si>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</si>
  <si>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</si>
  <si>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</si>
  <si>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</si>
  <si>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</si>
  <si>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</si>
  <si>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</si>
  <si>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</si>
  <si>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</si>
  <si>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</si>
  <si>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</si>
  <si>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</si>
  <si>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</si>
  <si>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</si>
  <si>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</si>
  <si>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</si>
  <si>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</si>
  <si>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</si>
  <si>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</si>
  <si>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</si>
  <si>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</si>
  <si>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</si>
  <si>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</si>
  <si>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</si>
  <si>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</si>
  <si>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</si>
  <si>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</si>
  <si>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</si>
  <si>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</si>
  <si>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</si>
  <si>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</si>
  <si>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</si>
  <si>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</si>
  <si>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</si>
  <si>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</si>
  <si>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</si>
  <si>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</si>
  <si>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</si>
  <si>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</si>
  <si>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</si>
  <si>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</si>
  <si>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</si>
  <si>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</si>
  <si>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</si>
  <si>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</si>
  <si>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</si>
  <si>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</si>
  <si>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</si>
  <si>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</si>
  <si>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</si>
  <si>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</si>
  <si>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</si>
  <si>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</si>
  <si>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</si>
  <si>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</si>
  <si>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</si>
  <si>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</si>
  <si>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</si>
  <si>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</si>
  <si>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</si>
  <si>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</si>
  <si>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</si>
  <si>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</si>
  <si>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</si>
  <si>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</si>
  <si>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</si>
  <si>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</si>
  <si>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</si>
  <si>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</si>
  <si>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</si>
  <si>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</si>
  <si>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</si>
  <si>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</si>
  <si>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</si>
  <si>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</si>
  <si>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</si>
  <si>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</si>
  <si>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</si>
  <si>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</si>
  <si>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</si>
  <si>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</si>
  <si>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</si>
  <si>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</si>
  <si>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</si>
  <si>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</si>
  <si>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</si>
  <si>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</si>
  <si>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</si>
  <si>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</si>
  <si>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</si>
  <si>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</si>
  <si>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</si>
  <si>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</si>
  <si>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</si>
  <si>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</si>
  <si>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</si>
  <si>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</si>
  <si>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</si>
  <si>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</si>
  <si>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</si>
  <si>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</si>
  <si>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</si>
  <si>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</si>
  <si>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</si>
  <si>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</si>
  <si>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</si>
  <si>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</si>
  <si>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</si>
  <si>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</si>
  <si>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</si>
  <si>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</si>
  <si>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</si>
  <si>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</si>
  <si>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</si>
  <si>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</si>
  <si>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</si>
  <si>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</si>
  <si>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</si>
  <si>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</si>
  <si>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</si>
  <si>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</si>
  <si>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</si>
  <si>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</si>
  <si>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</si>
  <si>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</si>
  <si>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</si>
  <si>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</si>
  <si>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</si>
  <si>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</si>
  <si>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</si>
  <si>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</si>
  <si>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</si>
  <si>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</si>
  <si>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</si>
  <si>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</si>
  <si>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</si>
  <si>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</si>
  <si>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</si>
  <si>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</si>
  <si>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</si>
  <si>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</si>
  <si>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</si>
  <si>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</si>
  <si>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</si>
  <si>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</si>
  <si>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</si>
  <si>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</si>
  <si>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</si>
  <si>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</si>
  <si>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</si>
  <si>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</si>
  <si>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</si>
  <si>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</si>
  <si>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</si>
  <si>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</si>
  <si>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</si>
  <si>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</si>
  <si>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</si>
  <si>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</si>
  <si>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</si>
  <si>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</si>
  <si>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</si>
  <si>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</si>
  <si>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</si>
  <si>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</si>
  <si>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</si>
  <si>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</si>
  <si>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</si>
  <si>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</si>
  <si>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</si>
  <si>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</si>
  <si>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</si>
  <si>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</si>
  <si>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</si>
  <si>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</si>
  <si>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</si>
  <si>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</si>
  <si>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</si>
  <si>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</si>
  <si>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</si>
  <si>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</si>
  <si>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</si>
  <si>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</si>
  <si>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</si>
  <si>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</si>
  <si>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</si>
  <si>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</si>
  <si>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</si>
  <si>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</si>
  <si>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</si>
  <si>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</si>
  <si>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</si>
  <si>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</si>
  <si>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</si>
  <si>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</si>
  <si>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</si>
  <si>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</si>
  <si>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</si>
  <si>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</si>
  <si>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</si>
  <si>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</si>
  <si>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</si>
  <si>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</si>
  <si>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</si>
  <si>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</si>
  <si>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</si>
  <si>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</si>
  <si>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</si>
  <si>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</si>
  <si>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</si>
  <si>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</si>
  <si>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</si>
  <si>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</si>
  <si>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</si>
  <si>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</si>
  <si>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</si>
  <si>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</si>
  <si>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</si>
  <si>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</si>
  <si>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</si>
  <si>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</si>
  <si>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</si>
  <si>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</si>
  <si>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</si>
  <si>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</si>
  <si>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</si>
  <si>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</si>
  <si>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</si>
  <si>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</si>
  <si>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</si>
  <si>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</si>
  <si>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</si>
  <si>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</si>
  <si>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</si>
  <si>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</si>
  <si>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</si>
  <si>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</si>
  <si>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</si>
  <si>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</si>
  <si>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</si>
  <si>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</si>
  <si>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</si>
  <si>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</si>
  <si>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</si>
  <si>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</si>
  <si>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</si>
  <si>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</si>
  <si>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</si>
  <si>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</si>
  <si>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</si>
  <si>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</si>
  <si>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</si>
  <si>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</si>
  <si>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</si>
  <si>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</si>
  <si>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</si>
  <si>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</si>
  <si>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</si>
  <si>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</si>
  <si>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</si>
  <si>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</si>
  <si>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</si>
  <si>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</si>
  <si>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</si>
  <si>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</si>
  <si>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</si>
  <si>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</si>
  <si>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</si>
  <si>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</si>
  <si>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</si>
  <si>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</si>
  <si>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</si>
  <si>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</si>
  <si>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</si>
  <si>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</si>
  <si>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</si>
  <si>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</si>
  <si>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</si>
  <si>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</si>
  <si>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</si>
  <si>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</si>
  <si>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</si>
  <si>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</si>
  <si>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</si>
  <si>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</si>
  <si>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</si>
  <si>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</si>
  <si>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</si>
  <si>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</si>
  <si>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</si>
  <si>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</si>
  <si>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</si>
  <si>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</si>
  <si>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</si>
  <si>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</si>
  <si>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</si>
  <si>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</si>
  <si>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</si>
  <si>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</si>
  <si>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</si>
  <si>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</si>
  <si>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</si>
  <si>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</si>
  <si>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</si>
  <si>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</si>
  <si>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</si>
  <si>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</si>
  <si>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</si>
  <si>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</si>
  <si>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</si>
  <si>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</si>
  <si>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</si>
  <si>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</si>
  <si>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</si>
  <si>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</si>
  <si>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</si>
  <si>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</si>
  <si>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</si>
  <si>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</si>
  <si>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</si>
  <si>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</si>
  <si>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</si>
  <si>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</si>
  <si>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</si>
  <si>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</si>
  <si>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</si>
  <si>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</si>
  <si>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</si>
  <si>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</si>
  <si>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</si>
  <si>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</si>
  <si>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</si>
  <si>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</si>
  <si>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</si>
  <si>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</si>
  <si>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</si>
  <si>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</si>
  <si>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</si>
  <si>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</si>
  <si>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</si>
  <si>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</si>
  <si>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</si>
  <si>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</si>
  <si>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</si>
  <si>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</si>
  <si>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</si>
  <si>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</si>
  <si>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</si>
  <si>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</si>
  <si>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</si>
  <si>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</si>
  <si>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</si>
  <si>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</si>
  <si>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</si>
  <si>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</si>
  <si>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</si>
  <si>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</si>
  <si>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</si>
  <si>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</si>
  <si>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</si>
  <si>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</si>
  <si>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</si>
  <si>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</si>
  <si>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</si>
  <si>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</si>
  <si>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</si>
  <si>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</si>
  <si>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</si>
  <si>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</si>
  <si>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</si>
  <si>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</si>
  <si>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</si>
  <si>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</si>
  <si>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</si>
  <si>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</si>
  <si>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</si>
  <si>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</si>
  <si>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</si>
  <si>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</si>
  <si>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</si>
  <si>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</si>
  <si>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</si>
  <si>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</si>
  <si>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</si>
  <si>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</si>
  <si>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</si>
  <si>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</si>
  <si>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</si>
  <si>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</si>
  <si>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</si>
  <si>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</si>
  <si>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</si>
  <si>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</si>
  <si>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</si>
  <si>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</si>
  <si>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</si>
  <si>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</si>
  <si>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</si>
  <si>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</si>
  <si>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</si>
  <si>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</si>
  <si>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</si>
  <si>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</si>
  <si>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</si>
  <si>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</si>
  <si>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</si>
  <si>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</si>
  <si>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</si>
  <si>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</si>
  <si>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</si>
  <si>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</si>
  <si>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</si>
  <si>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</si>
  <si>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</si>
  <si>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</si>
  <si>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</si>
  <si>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</si>
  <si>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</si>
  <si>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</si>
  <si>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</si>
  <si>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</si>
  <si>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</si>
  <si>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</si>
  <si>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</si>
  <si>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</si>
  <si>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</si>
  <si>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</si>
  <si>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</si>
  <si>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</si>
  <si>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</si>
  <si>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</si>
  <si>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</si>
  <si>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</si>
  <si>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</si>
  <si>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</si>
  <si>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</si>
  <si>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</si>
  <si>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</si>
  <si>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</si>
  <si>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</si>
  <si>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</si>
  <si>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</si>
  <si>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</si>
  <si>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</si>
  <si>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</si>
  <si>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</si>
  <si>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</si>
  <si>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</si>
  <si>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</si>
  <si>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</si>
  <si>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</si>
  <si>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</si>
  <si>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</si>
  <si>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</si>
  <si>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</si>
  <si>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</si>
  <si>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</si>
  <si>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</si>
  <si>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</si>
  <si>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</si>
  <si>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</si>
  <si>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</si>
  <si>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</si>
  <si>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</si>
  <si>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</si>
  <si>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</si>
  <si>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</si>
  <si>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</si>
  <si>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</si>
  <si>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</si>
  <si>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</si>
  <si>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</si>
  <si>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</si>
  <si>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</si>
  <si>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</si>
  <si>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</si>
  <si>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</si>
  <si>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</si>
  <si>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</si>
  <si>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</si>
  <si>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</si>
  <si>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</si>
  <si>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</si>
  <si>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</si>
  <si>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</si>
  <si>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</si>
  <si>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</si>
  <si>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</si>
  <si>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</si>
  <si>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</si>
  <si>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</si>
  <si>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</si>
  <si>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</si>
  <si>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</si>
  <si>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</si>
  <si>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</si>
  <si>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</si>
  <si>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</si>
  <si>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</si>
  <si>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</si>
  <si>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</si>
  <si>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</si>
  <si>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</si>
  <si>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</si>
  <si>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</si>
  <si>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</si>
  <si>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</si>
  <si>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</si>
  <si>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</si>
  <si>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</si>
  <si>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</si>
  <si>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</si>
  <si>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</si>
  <si>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</si>
  <si>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</si>
  <si>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</si>
  <si>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</si>
  <si>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</si>
  <si>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</si>
  <si>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</si>
  <si>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</si>
  <si>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</si>
  <si>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</si>
  <si>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</si>
  <si>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</si>
  <si>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</si>
  <si>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</si>
  <si>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</si>
  <si>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</si>
  <si>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</si>
  <si>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</si>
  <si>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</si>
  <si>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</si>
  <si>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</si>
  <si>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</si>
  <si>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</si>
  <si>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</si>
  <si>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</si>
  <si>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</si>
  <si>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</si>
  <si>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</si>
  <si>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</si>
  <si>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</si>
  <si>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</si>
  <si>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</si>
  <si>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</si>
  <si>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</si>
  <si>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</si>
  <si>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</si>
  <si>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</si>
  <si>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</si>
  <si>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</si>
  <si>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</si>
  <si>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</si>
  <si>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</si>
  <si>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</si>
  <si>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</si>
  <si>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</si>
  <si>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</si>
  <si>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</si>
  <si>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</si>
  <si>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</si>
  <si>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</si>
  <si>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</si>
  <si>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</si>
  <si>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</si>
  <si>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</si>
  <si>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</si>
  <si>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</si>
  <si>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</si>
  <si>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</si>
  <si>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</si>
  <si>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</si>
  <si>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</si>
  <si>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</si>
  <si>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</si>
  <si>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</si>
  <si>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</si>
  <si>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</si>
  <si>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</si>
  <si>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</si>
  <si>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</si>
  <si>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</si>
  <si>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</si>
  <si>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</si>
  <si>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</si>
  <si>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</si>
  <si>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</si>
  <si>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</si>
  <si>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</si>
  <si>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</si>
  <si>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</si>
  <si>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</si>
  <si>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</si>
  <si>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</si>
  <si>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</si>
  <si>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</si>
  <si>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</si>
  <si>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</si>
  <si>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</si>
  <si>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</si>
  <si>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</si>
  <si>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</si>
  <si>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</si>
  <si>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</si>
  <si>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</si>
  <si>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</si>
  <si>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</si>
  <si>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</si>
  <si>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</si>
  <si>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</si>
  <si>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</si>
  <si>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</si>
  <si>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</si>
  <si>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</si>
  <si>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</si>
  <si>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</si>
  <si>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</si>
  <si>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</si>
  <si>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</si>
  <si>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</si>
  <si>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</si>
  <si>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</si>
  <si>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</si>
  <si>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</si>
  <si>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</si>
  <si>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</si>
  <si>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</si>
  <si>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</si>
  <si>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</si>
  <si>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</si>
  <si>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</si>
  <si>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</si>
  <si>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</si>
  <si>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</si>
  <si>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</si>
  <si>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</si>
  <si>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</si>
  <si>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</si>
  <si>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</si>
  <si>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</si>
  <si>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</si>
  <si>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</si>
  <si>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</si>
  <si>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</si>
  <si>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</si>
  <si>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</si>
  <si>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</si>
  <si>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</si>
  <si>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</si>
  <si>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</si>
  <si>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</si>
  <si>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</si>
  <si>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</si>
  <si>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</si>
  <si>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</si>
  <si>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</si>
  <si>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</si>
  <si>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</si>
  <si>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</si>
  <si>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</si>
  <si>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</si>
  <si>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</si>
  <si>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</si>
  <si>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</si>
  <si>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</si>
  <si>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</si>
  <si>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</si>
  <si>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</si>
  <si>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</si>
  <si>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</si>
  <si>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</si>
  <si>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</si>
  <si>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</si>
  <si>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</si>
  <si>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</si>
  <si>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</si>
  <si>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</si>
  <si>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</si>
  <si>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</si>
  <si>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</si>
  <si>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</si>
  <si>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</si>
  <si>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</si>
  <si>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</si>
  <si>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</si>
  <si>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</si>
  <si>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</si>
  <si>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</si>
  <si>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</si>
  <si>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</si>
  <si>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</si>
  <si>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</si>
  <si>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</si>
  <si>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</si>
  <si>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</si>
  <si>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</si>
  <si>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</si>
  <si>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</si>
  <si>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</si>
  <si>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</si>
  <si>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</si>
  <si>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</si>
  <si>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</si>
  <si>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</si>
  <si>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</si>
  <si>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</si>
  <si>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</si>
  <si>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</si>
  <si>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</si>
  <si>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</si>
  <si>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</si>
  <si>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</si>
  <si>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</si>
  <si>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</si>
  <si>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</si>
  <si>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</si>
  <si>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</si>
  <si>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</si>
  <si>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</si>
  <si>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</si>
  <si>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</si>
  <si>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</si>
  <si>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</si>
  <si>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</si>
  <si>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</si>
  <si>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</si>
  <si>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</si>
  <si>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</si>
  <si>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</si>
  <si>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</si>
  <si>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</si>
  <si>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</si>
  <si>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</si>
  <si>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</si>
  <si>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</si>
  <si>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</si>
  <si>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</si>
  <si>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</si>
  <si>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</si>
  <si>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</si>
  <si>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</si>
  <si>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</si>
  <si>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</si>
  <si>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</si>
  <si>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</si>
  <si>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</si>
  <si>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</si>
  <si>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</si>
  <si>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</si>
  <si>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</si>
  <si>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</si>
  <si>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</si>
  <si>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</si>
  <si>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</si>
  <si>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</si>
  <si>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</si>
  <si>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</si>
  <si>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</si>
  <si>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</si>
  <si>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</si>
  <si>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</si>
  <si>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</si>
  <si>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</si>
  <si>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</si>
  <si>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</si>
  <si>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</si>
  <si>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</si>
  <si>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</si>
  <si>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</si>
  <si>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</si>
  <si>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</si>
  <si>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</si>
  <si>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</si>
  <si>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</si>
  <si>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</si>
  <si>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</si>
  <si>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</si>
  <si>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</si>
  <si>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</si>
  <si>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</si>
  <si>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</si>
  <si>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</si>
  <si>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</si>
  <si>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</si>
  <si>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</si>
  <si>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</si>
  <si>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</si>
  <si>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</si>
  <si>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</si>
  <si>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</si>
  <si>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</si>
  <si>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</si>
  <si>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</si>
  <si>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</si>
  <si>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</si>
  <si>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</si>
  <si>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</si>
  <si>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</si>
  <si>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</si>
  <si>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</si>
  <si>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</si>
  <si>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</si>
  <si>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</si>
  <si>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</si>
  <si>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</si>
  <si>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</si>
  <si>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</si>
  <si>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</si>
  <si>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</si>
  <si>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</si>
  <si>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</si>
  <si>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</si>
  <si>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</si>
  <si>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</si>
  <si>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</si>
  <si>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</si>
  <si>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</si>
  <si>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</si>
  <si>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</si>
  <si>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</si>
  <si>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</si>
  <si>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</si>
  <si>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</si>
  <si>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</si>
  <si>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</si>
  <si>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</si>
  <si>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</si>
  <si>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</si>
  <si>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</si>
  <si>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</si>
  <si>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</si>
  <si>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</si>
  <si>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</si>
  <si>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</si>
  <si>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</si>
  <si>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</si>
  <si>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</si>
  <si>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</si>
  <si>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</si>
  <si>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</si>
  <si>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</si>
  <si>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</si>
  <si>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</si>
  <si>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</si>
  <si>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</si>
  <si>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</si>
  <si>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</si>
  <si>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</si>
  <si>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</si>
  <si>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</si>
  <si>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</si>
  <si>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</si>
  <si>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</si>
  <si>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</si>
  <si>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</si>
  <si>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</si>
  <si>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</si>
  <si>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</si>
  <si>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</si>
  <si>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</si>
  <si>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</si>
  <si>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</si>
  <si>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</si>
  <si>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</si>
  <si>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</si>
  <si>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</si>
  <si>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</si>
  <si>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</si>
  <si>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</si>
  <si>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</si>
  <si>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</si>
  <si>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</si>
  <si>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</si>
  <si>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</si>
  <si>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</si>
  <si>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</si>
  <si>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</si>
  <si>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</si>
  <si>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</si>
  <si>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</si>
  <si>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</si>
  <si>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</si>
  <si>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</si>
  <si>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</si>
  <si>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</si>
  <si>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</si>
  <si>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</si>
  <si>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</si>
  <si>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</si>
  <si>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</si>
  <si>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</si>
  <si>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</si>
  <si>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</si>
  <si>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</si>
  <si>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</si>
  <si>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</si>
  <si>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</si>
  <si>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</si>
  <si>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</si>
  <si>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</si>
  <si>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</si>
  <si>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</si>
  <si>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</si>
  <si>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</si>
  <si>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</si>
  <si>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</si>
  <si>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</si>
  <si>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</si>
  <si>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</si>
  <si>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</si>
  <si>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</si>
  <si>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</si>
  <si>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</si>
  <si>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</si>
  <si>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</si>
  <si>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</si>
  <si>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</si>
  <si>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</si>
  <si>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</si>
  <si>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</si>
  <si>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</si>
  <si>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</si>
  <si>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</si>
  <si>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</si>
  <si>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</si>
  <si>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</si>
  <si>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</si>
  <si>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</si>
  <si>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</si>
  <si>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</si>
  <si>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</si>
  <si>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</si>
  <si>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</si>
  <si>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</si>
  <si>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</si>
  <si>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</si>
  <si>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</si>
  <si>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</si>
  <si>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</si>
  <si>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</si>
  <si>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</si>
  <si>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</si>
  <si>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</si>
  <si>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</si>
  <si>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</si>
  <si>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</si>
  <si>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</si>
  <si>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</si>
  <si>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</si>
  <si>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</si>
  <si>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</si>
  <si>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</si>
  <si>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</si>
  <si>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</si>
  <si>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</si>
  <si>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</si>
  <si>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</si>
  <si>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</si>
  <si>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</si>
  <si>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</si>
  <si>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</si>
  <si>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</si>
  <si>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</si>
  <si>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</si>
  <si>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</si>
  <si>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</si>
  <si>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</si>
  <si>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</si>
  <si>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</si>
  <si>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</si>
  <si>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</si>
  <si>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</si>
  <si>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</si>
  <si>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</si>
  <si>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</si>
  <si>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</si>
  <si>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</si>
  <si>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</si>
  <si>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</si>
  <si>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</si>
  <si>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</si>
  <si>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</si>
  <si>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</si>
  <si>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</si>
  <si>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</si>
  <si>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</si>
  <si>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</si>
  <si>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</si>
  <si>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</si>
  <si>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</si>
  <si>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</si>
  <si>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</si>
  <si>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</si>
  <si>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</si>
  <si>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</si>
  <si>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</si>
  <si>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</si>
  <si>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</si>
  <si>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</si>
  <si>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</si>
  <si>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</si>
  <si>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</si>
  <si>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</si>
  <si>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</si>
  <si>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</si>
  <si>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</si>
  <si>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</si>
  <si>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</si>
  <si>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</si>
  <si>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</si>
  <si>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</si>
  <si>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</si>
  <si>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</si>
  <si>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</si>
  <si>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</si>
  <si>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</si>
  <si>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</si>
  <si>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</si>
  <si>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</si>
  <si>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</si>
  <si>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</si>
  <si>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</si>
  <si>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</si>
  <si>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</si>
  <si>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</si>
  <si>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</si>
  <si>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</si>
  <si>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</si>
  <si>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</si>
  <si>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</si>
  <si>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</si>
  <si>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</si>
  <si>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</si>
  <si>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</si>
  <si>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</si>
  <si>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</si>
  <si>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</si>
  <si>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</si>
  <si>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</si>
  <si>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</si>
  <si>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</si>
  <si>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</si>
  <si>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</si>
  <si>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</si>
  <si>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</si>
  <si>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</si>
  <si>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</si>
  <si>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</si>
  <si>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</si>
  <si>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</si>
  <si>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</si>
  <si>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</si>
  <si>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</si>
  <si>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</si>
  <si>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</si>
  <si>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</si>
  <si>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</si>
  <si>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</si>
  <si>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</si>
  <si>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</si>
  <si>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</si>
  <si>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</si>
  <si>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</si>
  <si>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</si>
  <si>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</si>
  <si>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</si>
  <si>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</si>
  <si>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</si>
  <si>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</si>
  <si>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</si>
  <si>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</si>
  <si>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</si>
  <si>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</si>
  <si>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</si>
  <si>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</si>
  <si>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</si>
  <si>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</si>
  <si>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</si>
  <si>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</si>
  <si>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</si>
  <si>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</si>
  <si>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</si>
  <si>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</si>
  <si>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</si>
  <si>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</si>
  <si>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</si>
  <si>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</si>
  <si>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</si>
  <si>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</si>
  <si>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</si>
  <si>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</si>
  <si>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</si>
  <si>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</si>
  <si>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</si>
  <si>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</si>
  <si>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</si>
  <si>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</si>
  <si>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</si>
  <si>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</si>
  <si>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</si>
  <si>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</si>
  <si>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</si>
  <si>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</si>
  <si>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</si>
  <si>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</si>
  <si>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</si>
  <si>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</si>
  <si>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</si>
  <si>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</si>
  <si>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</si>
  <si>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</si>
  <si>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</si>
  <si>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</si>
  <si>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</si>
  <si>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</si>
  <si>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</si>
  <si>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</si>
  <si>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</si>
  <si>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</si>
  <si>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</si>
  <si>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</si>
  <si>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</si>
  <si>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</si>
  <si>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</si>
  <si>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</si>
  <si>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</si>
  <si>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</si>
  <si>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</si>
  <si>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</si>
  <si>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</si>
  <si>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</si>
  <si>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</si>
  <si>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</si>
  <si>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</si>
  <si>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</si>
  <si>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</si>
  <si>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</si>
  <si>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</si>
  <si>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</si>
  <si>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</si>
  <si>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</si>
  <si>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</si>
  <si>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</si>
  <si>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</si>
  <si>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</si>
  <si>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</si>
  <si>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</si>
  <si>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</si>
  <si>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</si>
  <si>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</si>
  <si>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</si>
  <si>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</si>
  <si>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</si>
  <si>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</si>
  <si>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</si>
  <si>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</si>
  <si>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</si>
  <si>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</si>
  <si>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</si>
  <si>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</si>
  <si>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</si>
  <si>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</si>
  <si>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</si>
  <si>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</si>
  <si>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</si>
  <si>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</si>
  <si>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</si>
  <si>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</si>
  <si>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</si>
  <si>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</si>
  <si>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</si>
  <si>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</si>
  <si>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</si>
  <si>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</si>
  <si>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</si>
  <si>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</si>
  <si>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</si>
  <si>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</si>
  <si>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</si>
  <si>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</si>
  <si>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</si>
  <si>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</si>
  <si>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</si>
  <si>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</si>
  <si>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</si>
  <si>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</si>
  <si>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</si>
  <si>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</si>
  <si>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</si>
  <si>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</si>
  <si>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</si>
  <si>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</si>
  <si>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</si>
  <si>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</si>
  <si>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</si>
  <si>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</si>
  <si>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</si>
  <si>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</si>
  <si>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</si>
  <si>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</si>
  <si>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</si>
  <si>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</si>
  <si>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</si>
  <si>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</si>
  <si>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</si>
  <si>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</si>
  <si>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</si>
  <si>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</si>
  <si>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</si>
  <si>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</si>
  <si>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</si>
  <si>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</si>
  <si>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</si>
  <si>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</si>
  <si>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</si>
  <si>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</si>
  <si>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</si>
  <si>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</si>
  <si>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</si>
  <si>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</si>
  <si>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</si>
  <si>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</si>
  <si>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</si>
  <si>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</si>
  <si>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</si>
  <si>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</si>
  <si>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</si>
  <si>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</si>
  <si>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</si>
  <si>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</si>
  <si>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</si>
  <si>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</si>
  <si>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</si>
  <si>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</si>
  <si>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</si>
  <si>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</si>
  <si>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</si>
  <si>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</si>
  <si>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</si>
  <si>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</si>
  <si>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</si>
  <si>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</si>
  <si>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</si>
  <si>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</si>
  <si>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</si>
  <si>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</si>
  <si>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</si>
  <si>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</si>
  <si>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</si>
  <si>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</si>
  <si>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</si>
  <si>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</si>
  <si>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</si>
  <si>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</si>
  <si>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</si>
  <si>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</si>
  <si>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</si>
  <si>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</si>
  <si>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</si>
  <si>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</si>
  <si>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</si>
  <si>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</si>
  <si>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</si>
  <si>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</si>
  <si>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</si>
  <si>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</si>
  <si>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</si>
  <si>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</si>
  <si>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</si>
  <si>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</si>
  <si>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</si>
  <si>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</si>
  <si>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</si>
  <si>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</si>
  <si>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</si>
  <si>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</si>
  <si>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</si>
  <si>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</si>
  <si>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</si>
  <si>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</si>
  <si>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</si>
  <si>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</si>
  <si>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</si>
  <si>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</si>
  <si>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</si>
  <si>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</si>
  <si>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</si>
  <si>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</si>
  <si>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</si>
  <si>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</si>
  <si>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</si>
  <si>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</si>
  <si>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</si>
  <si>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</si>
  <si>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</si>
  <si>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</si>
  <si>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</si>
  <si>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</si>
  <si>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</si>
  <si>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</si>
  <si>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</si>
  <si>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</si>
  <si>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</si>
  <si>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</si>
  <si>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</si>
  <si>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</si>
  <si>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</si>
  <si>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</si>
  <si>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</si>
  <si>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</si>
  <si>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</si>
  <si>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</si>
  <si>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</si>
  <si>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</si>
  <si>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</si>
  <si>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</si>
  <si>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</si>
  <si>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</si>
  <si>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</si>
  <si>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</si>
  <si>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</si>
  <si>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</si>
  <si>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</si>
  <si>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</si>
  <si>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</si>
  <si>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</si>
  <si>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</si>
  <si>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</si>
  <si>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</si>
  <si>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</si>
  <si>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</si>
  <si>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</si>
  <si>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</si>
  <si>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</si>
  <si>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</si>
  <si>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</si>
  <si>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</si>
  <si>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</si>
  <si>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</si>
  <si>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</si>
  <si>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</si>
  <si>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</si>
  <si>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</si>
  <si>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</si>
  <si>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</si>
  <si>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</si>
  <si>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</si>
  <si>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</si>
  <si>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</si>
  <si>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</si>
  <si>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</si>
  <si>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</si>
  <si>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</si>
  <si>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</si>
  <si>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</si>
  <si>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</si>
  <si>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</si>
  <si>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</si>
  <si>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</si>
  <si>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</si>
  <si>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</si>
  <si>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</si>
  <si>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</si>
  <si>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</si>
  <si>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</si>
  <si>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</si>
  <si>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</si>
  <si>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</si>
  <si>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</si>
  <si>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</si>
  <si>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</si>
  <si>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</si>
  <si>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</si>
  <si>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</si>
  <si>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</si>
  <si>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</si>
  <si>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</si>
  <si>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</si>
  <si>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</si>
  <si>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</si>
  <si>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</si>
  <si>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</si>
  <si>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</si>
  <si>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</si>
  <si>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</si>
  <si>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</si>
  <si>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</si>
  <si>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</si>
  <si>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</si>
  <si>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</si>
  <si>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</si>
  <si>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</si>
  <si>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</si>
  <si>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</si>
  <si>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</si>
  <si>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</si>
  <si>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</si>
  <si>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</si>
  <si>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</si>
  <si>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</si>
  <si>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</si>
  <si>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</si>
  <si>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</si>
  <si>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</si>
  <si>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</si>
  <si>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</si>
  <si>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</si>
  <si>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</si>
  <si>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</si>
  <si>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</si>
  <si>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</si>
  <si>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</si>
  <si>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</si>
  <si>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</si>
  <si>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</si>
  <si>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</si>
  <si>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</si>
  <si>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</si>
  <si>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</si>
  <si>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</si>
  <si>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</si>
  <si>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</si>
  <si>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</si>
  <si>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</si>
  <si>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</si>
  <si>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</si>
  <si>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</si>
  <si>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</si>
  <si>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</si>
  <si>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</si>
  <si>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</si>
  <si>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</si>
  <si>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</si>
  <si>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</si>
  <si>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</si>
  <si>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</si>
  <si>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</si>
  <si>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</si>
  <si>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</si>
  <si>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</si>
  <si>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</si>
  <si>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</si>
  <si>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</si>
  <si>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</si>
  <si>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</si>
  <si>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</si>
  <si>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</si>
  <si>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</si>
  <si>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</si>
  <si>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</si>
  <si>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</si>
  <si>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</si>
  <si>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</si>
  <si>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</si>
  <si>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</si>
  <si>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</si>
  <si>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</si>
  <si>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</si>
  <si>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</si>
  <si>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</si>
  <si>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</si>
  <si>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</si>
  <si>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</si>
  <si>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</si>
  <si>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</si>
  <si>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</si>
  <si>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</si>
  <si>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</si>
  <si>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</si>
  <si>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</si>
  <si>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</si>
  <si>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</si>
  <si>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</si>
  <si>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</si>
  <si>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</si>
  <si>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</si>
  <si>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</si>
  <si>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</si>
  <si>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</si>
  <si>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</si>
  <si>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</si>
  <si>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</si>
  <si>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</si>
  <si>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</si>
  <si>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</si>
  <si>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</si>
  <si>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</si>
  <si>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</si>
  <si>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</si>
  <si>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</si>
  <si>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</si>
  <si>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</si>
  <si>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</si>
  <si>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</si>
  <si>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</si>
  <si>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</si>
  <si>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</si>
  <si>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</si>
  <si>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</si>
  <si>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</si>
  <si>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</si>
  <si>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</si>
  <si>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</si>
  <si>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</si>
  <si>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</si>
  <si>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</si>
  <si>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</si>
  <si>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</si>
  <si>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</si>
  <si>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</si>
  <si>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</si>
  <si>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</si>
  <si>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</si>
  <si>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</si>
  <si>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</si>
  <si>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</si>
  <si>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</si>
  <si>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</si>
  <si>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</si>
  <si>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</si>
  <si>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</si>
  <si>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</si>
  <si>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</si>
  <si>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</si>
  <si>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</si>
  <si>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</si>
  <si>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</si>
  <si>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</si>
  <si>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</si>
  <si>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</si>
  <si>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</si>
  <si>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</si>
  <si>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</si>
  <si>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</si>
  <si>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</si>
  <si>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</si>
  <si>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</si>
  <si>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</si>
  <si>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</si>
  <si>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</si>
  <si>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</si>
  <si>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</si>
  <si>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</si>
  <si>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</si>
  <si>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</si>
  <si>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</si>
  <si>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</si>
  <si>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</si>
  <si>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</si>
  <si>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</si>
  <si>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</si>
  <si>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</si>
  <si>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</si>
  <si>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</si>
  <si>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</si>
  <si>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</si>
  <si>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</si>
  <si>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</si>
  <si>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</si>
  <si>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</si>
  <si>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</si>
  <si>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</si>
  <si>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</si>
  <si>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</si>
  <si>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</si>
  <si>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</si>
  <si>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</si>
  <si>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</si>
  <si>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</si>
  <si>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</si>
  <si>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</si>
  <si>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</si>
  <si>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</si>
  <si>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</si>
  <si>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</si>
  <si>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</si>
  <si>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</si>
  <si>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</si>
  <si>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</si>
  <si>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</si>
  <si>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</si>
  <si>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</si>
  <si>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</si>
  <si>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</si>
  <si>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</si>
  <si>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</si>
  <si>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</si>
  <si>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</si>
  <si>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</si>
  <si>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</si>
  <si>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</si>
  <si>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</si>
  <si>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</si>
  <si>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</si>
  <si>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</si>
  <si>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</si>
  <si>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</si>
  <si>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</si>
  <si>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</si>
  <si>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</si>
  <si>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</si>
  <si>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</si>
  <si>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</si>
  <si>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</si>
  <si>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</si>
  <si>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</si>
  <si>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</si>
  <si>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</si>
  <si>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</si>
  <si>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</si>
  <si>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</si>
  <si>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</si>
  <si>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</si>
  <si>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</si>
  <si>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</si>
  <si>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</si>
  <si>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</si>
  <si>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</si>
  <si>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</si>
  <si>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</si>
  <si>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</si>
  <si>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</si>
  <si>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</si>
  <si>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</si>
  <si>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</si>
  <si>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</si>
  <si>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</si>
  <si>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</si>
  <si>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</si>
  <si>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</si>
  <si>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</si>
  <si>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</si>
  <si>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</si>
  <si>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</si>
  <si>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</si>
  <si>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</si>
  <si>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</si>
  <si>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</si>
  <si>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</si>
  <si>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</si>
  <si>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</si>
  <si>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</si>
  <si>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</si>
  <si>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</si>
  <si>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</si>
  <si>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</si>
  <si>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</si>
  <si>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</si>
  <si>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</si>
  <si>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</si>
  <si>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</si>
  <si>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</si>
  <si>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</si>
  <si>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</si>
  <si>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</si>
  <si>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</si>
  <si>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</si>
  <si>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</si>
  <si>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</si>
  <si>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</si>
  <si>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</si>
  <si>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</si>
  <si>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</si>
  <si>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</si>
  <si>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</si>
  <si>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</si>
  <si>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</si>
  <si>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</si>
  <si>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</si>
  <si>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</si>
  <si>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</si>
  <si>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</si>
  <si>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</si>
  <si>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</si>
  <si>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</si>
  <si>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</si>
  <si>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</si>
  <si>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</si>
  <si>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</si>
  <si>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</si>
  <si>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</si>
  <si>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</si>
  <si>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</si>
  <si>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</si>
  <si>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</si>
  <si>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</si>
  <si>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</si>
  <si>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</si>
  <si>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</si>
  <si>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</si>
  <si>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</si>
  <si>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</si>
  <si>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</si>
  <si>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</si>
  <si>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</si>
  <si>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</si>
  <si>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</si>
  <si>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</si>
  <si>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</si>
  <si>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</si>
  <si>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</si>
  <si>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</si>
  <si>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</si>
  <si>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</si>
  <si>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</si>
  <si>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</si>
  <si>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</si>
  <si>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</si>
  <si>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</si>
  <si>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</si>
  <si>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</si>
  <si>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</si>
  <si>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</si>
  <si>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</si>
  <si>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</si>
  <si>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</si>
  <si>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</si>
  <si>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</si>
  <si>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</si>
  <si>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</si>
  <si>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</si>
  <si>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</si>
  <si>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</si>
  <si>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</si>
  <si>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</si>
  <si>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</si>
  <si>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</si>
  <si>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</si>
  <si>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</si>
  <si>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</si>
  <si>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</si>
  <si>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</si>
  <si>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</si>
  <si>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</si>
  <si>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</si>
  <si>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</si>
  <si>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</si>
  <si>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</si>
  <si>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</si>
  <si>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</si>
  <si>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</si>
  <si>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</si>
  <si>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</si>
  <si>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</si>
  <si>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</si>
  <si>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</si>
  <si>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</si>
  <si>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</si>
  <si>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</si>
  <si>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</si>
  <si>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</si>
  <si>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</si>
  <si>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</si>
  <si>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</si>
  <si>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</si>
  <si>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</si>
  <si>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</si>
  <si>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</si>
  <si>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</si>
  <si>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</si>
  <si>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</si>
  <si>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</si>
  <si>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</si>
  <si>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</si>
  <si>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</si>
  <si>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</si>
  <si>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</si>
  <si>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</si>
  <si>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</si>
  <si>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</si>
  <si>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</si>
  <si>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</si>
  <si>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</si>
  <si>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</si>
  <si>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</si>
  <si>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</si>
  <si>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</si>
  <si>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</si>
  <si>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</si>
  <si>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</si>
  <si>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</si>
  <si>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</si>
  <si>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</si>
  <si>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</si>
  <si>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</si>
  <si>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</si>
  <si>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</si>
  <si>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</si>
  <si>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</si>
  <si>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</si>
  <si>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</si>
  <si>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</si>
  <si>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</si>
  <si>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</si>
  <si>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</si>
  <si>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</si>
  <si>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</si>
  <si>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</si>
  <si>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</si>
  <si>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</si>
  <si>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</si>
  <si>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</si>
  <si>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</si>
  <si>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</si>
  <si>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</si>
  <si>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</si>
  <si>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</si>
  <si>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</si>
  <si>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</si>
  <si>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</si>
  <si>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</si>
  <si>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</si>
  <si>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</si>
  <si>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</si>
  <si>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</si>
  <si>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</si>
  <si>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</si>
  <si>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</si>
  <si>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</si>
  <si>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</si>
  <si>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</si>
  <si>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</si>
  <si>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</si>
  <si>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</si>
  <si>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</si>
  <si>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</si>
  <si>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</si>
  <si>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</si>
  <si>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</si>
  <si>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</si>
  <si>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</si>
  <si>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</si>
  <si>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</si>
  <si>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</si>
  <si>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</si>
  <si>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</si>
  <si>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</si>
  <si>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</si>
  <si>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</si>
  <si>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</si>
  <si>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</si>
  <si>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</si>
  <si>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</si>
  <si>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</si>
  <si>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</si>
  <si>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</si>
  <si>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</si>
  <si>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</si>
  <si>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</si>
  <si>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</si>
  <si>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</si>
  <si>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</si>
  <si>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</si>
  <si>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</si>
  <si>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</si>
  <si>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</si>
  <si>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</si>
  <si>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</si>
  <si>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</si>
  <si>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</si>
  <si>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</si>
  <si>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</si>
  <si>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</si>
  <si>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</si>
  <si>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</si>
  <si>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</si>
  <si>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</si>
  <si>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</si>
  <si>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</si>
  <si>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</si>
  <si>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</si>
  <si>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</si>
  <si>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</si>
  <si>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</si>
  <si>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</si>
  <si>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</si>
  <si>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</si>
  <si>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</si>
  <si>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</si>
  <si>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</si>
  <si>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</si>
  <si>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</si>
  <si>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</si>
  <si>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</si>
  <si>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</si>
  <si>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</si>
  <si>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</si>
  <si>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</si>
  <si>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</si>
  <si>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</si>
  <si>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</si>
  <si>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</si>
  <si>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</si>
  <si>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</si>
  <si>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</si>
  <si>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</si>
  <si>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</si>
  <si>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</si>
  <si>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</si>
  <si>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</si>
  <si>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</si>
  <si>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</si>
  <si>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</si>
  <si>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</si>
  <si>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</si>
  <si>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</si>
  <si>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</si>
  <si>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</si>
  <si>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</si>
  <si>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</si>
  <si>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</si>
  <si>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</si>
  <si>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</si>
  <si>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</si>
  <si>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</si>
  <si>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</si>
  <si>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</si>
  <si>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</si>
  <si>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</si>
  <si>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</si>
  <si>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</si>
  <si>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</si>
  <si>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</si>
  <si>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</si>
  <si>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</si>
  <si>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</si>
  <si>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</si>
  <si>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</si>
  <si>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</si>
  <si>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</si>
  <si>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</si>
  <si>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</si>
  <si>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</si>
  <si>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</si>
  <si>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</si>
  <si>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</si>
  <si>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</si>
  <si>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</si>
  <si>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</si>
  <si>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</si>
  <si>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</si>
  <si>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</si>
  <si>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</si>
  <si>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</si>
  <si>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</si>
  <si>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</si>
  <si>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</si>
  <si>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</si>
  <si>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</si>
  <si>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</si>
  <si>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</si>
  <si>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</si>
  <si>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</si>
  <si>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</si>
  <si>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</si>
  <si>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</si>
  <si>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</si>
  <si>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</si>
  <si>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</si>
  <si>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</si>
  <si>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</si>
  <si>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</si>
  <si>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</si>
  <si>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</si>
  <si>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</si>
  <si>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</si>
  <si>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</si>
  <si>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</si>
  <si>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</si>
  <si>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</si>
  <si>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</si>
  <si>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</si>
  <si>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</si>
  <si>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</si>
  <si>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</si>
  <si>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</si>
  <si>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</si>
  <si>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</si>
  <si>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</si>
  <si>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</si>
  <si>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</si>
  <si>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</si>
  <si>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</si>
  <si>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</si>
  <si>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</si>
  <si>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</si>
  <si>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</si>
  <si>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</si>
  <si>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</si>
  <si>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</si>
  <si>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</si>
  <si>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</si>
  <si>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</si>
  <si>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</si>
  <si>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</si>
  <si>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</si>
  <si>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</si>
  <si>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</si>
  <si>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</si>
  <si>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</si>
  <si>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</si>
  <si>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</si>
  <si>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</si>
  <si>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</si>
  <si>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</si>
  <si>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</si>
  <si>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</si>
  <si>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</si>
  <si>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</si>
  <si>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</si>
  <si>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</si>
  <si>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</si>
  <si>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</si>
  <si>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</si>
  <si>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</si>
  <si>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</si>
  <si>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</si>
  <si>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</si>
  <si>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</si>
  <si>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</si>
  <si>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</si>
  <si>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</si>
  <si>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</si>
  <si>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</si>
  <si>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</si>
  <si>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</si>
  <si>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</si>
  <si>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</si>
  <si>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</si>
  <si>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</si>
  <si>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</si>
  <si>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</si>
  <si>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</si>
  <si>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</si>
  <si>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</si>
  <si>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</si>
  <si>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</si>
  <si>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</si>
  <si>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</si>
  <si>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</si>
  <si>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</si>
  <si>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</si>
  <si>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</si>
  <si>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</si>
  <si>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</si>
  <si>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</si>
  <si>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</si>
  <si>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</si>
  <si>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</si>
  <si>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</si>
  <si>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</si>
  <si>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</si>
  <si>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</si>
  <si>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</si>
  <si>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</si>
  <si>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</si>
  <si>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</si>
  <si>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</si>
  <si>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</si>
  <si>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</si>
  <si>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</si>
  <si>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</si>
  <si>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</si>
  <si>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</si>
  <si>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</si>
  <si>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</si>
  <si>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</si>
  <si>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</si>
  <si>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</si>
  <si>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</si>
  <si>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</si>
  <si>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</si>
  <si>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</si>
  <si>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</si>
  <si>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</si>
  <si>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</si>
  <si>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</si>
  <si>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</si>
  <si>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</si>
  <si>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</si>
  <si>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</si>
  <si>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</si>
  <si>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</si>
  <si>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</si>
  <si>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</si>
  <si>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</si>
  <si>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</si>
  <si>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</si>
  <si>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</si>
  <si>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</si>
  <si>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</si>
  <si>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</si>
  <si>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</si>
  <si>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</si>
  <si>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</si>
  <si>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</si>
  <si>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</si>
  <si>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</si>
  <si>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</si>
  <si>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</si>
  <si>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</si>
  <si>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</si>
  <si>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</si>
  <si>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</si>
  <si>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</si>
  <si>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</si>
  <si>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</si>
  <si>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</si>
  <si>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</si>
  <si>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</si>
  <si>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</si>
  <si>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</si>
  <si>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</si>
  <si>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</si>
  <si>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</si>
  <si>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</si>
  <si>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</si>
  <si>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</si>
  <si>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</si>
  <si>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</si>
  <si>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</si>
  <si>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</si>
  <si>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</si>
  <si>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</si>
  <si>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</si>
  <si>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</si>
  <si>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</si>
  <si>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</si>
  <si>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</si>
  <si>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</si>
  <si>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</si>
  <si>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</si>
  <si>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</si>
  <si>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</si>
  <si>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</si>
  <si>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</si>
  <si>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</si>
  <si>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</si>
  <si>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</si>
  <si>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</si>
  <si>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</si>
  <si>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</si>
  <si>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</si>
  <si>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</si>
  <si>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</si>
  <si>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</si>
  <si>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</si>
  <si>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</si>
  <si>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</si>
  <si>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</si>
  <si>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</si>
  <si>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</si>
  <si>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</si>
  <si>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</si>
  <si>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</si>
  <si>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</si>
  <si>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</si>
  <si>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</si>
  <si>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</si>
  <si>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</si>
  <si>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</si>
  <si>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</si>
  <si>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</si>
  <si>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</si>
  <si>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</si>
  <si>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</si>
  <si>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</si>
  <si>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</si>
  <si>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</si>
  <si>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</si>
  <si>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</si>
  <si>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</si>
  <si>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</si>
  <si>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</si>
  <si>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</si>
  <si>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</si>
  <si>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</si>
  <si>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</si>
  <si>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</si>
  <si>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</si>
  <si>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</si>
  <si>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</si>
  <si>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</si>
  <si>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</si>
  <si>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</si>
  <si>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</si>
  <si>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</si>
  <si>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</si>
  <si>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</si>
  <si>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</si>
  <si>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</si>
  <si>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</si>
  <si>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</si>
  <si>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</si>
  <si>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</si>
  <si>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</si>
  <si>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</si>
  <si>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</si>
  <si>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</si>
  <si>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</si>
  <si>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</si>
  <si>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</si>
  <si>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</si>
  <si>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</si>
  <si>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</si>
  <si>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</si>
  <si>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</si>
  <si>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</si>
  <si>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</si>
  <si>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</si>
  <si>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</si>
  <si>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</si>
  <si>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</si>
  <si>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</si>
  <si>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</si>
  <si>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</si>
  <si>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</si>
  <si>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</si>
  <si>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</si>
  <si>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</si>
  <si>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</si>
  <si>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</si>
  <si>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</si>
  <si>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</si>
  <si>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</si>
  <si>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</si>
  <si>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</si>
  <si>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</si>
  <si>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</si>
  <si>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</si>
  <si>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</si>
  <si>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</si>
  <si>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</si>
  <si>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</si>
  <si>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</si>
  <si>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</si>
  <si>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</si>
  <si>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</si>
  <si>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</si>
  <si>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</si>
  <si>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</si>
  <si>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</si>
  <si>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</si>
  <si>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</si>
  <si>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</si>
  <si>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</si>
  <si>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</si>
  <si>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</si>
  <si>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</si>
  <si>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</si>
  <si>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</si>
  <si>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</si>
  <si>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</si>
  <si>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</si>
  <si>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</si>
  <si>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</si>
  <si>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</si>
  <si>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</si>
  <si>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</si>
  <si>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</si>
  <si>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</si>
  <si>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</si>
  <si>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</si>
  <si>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</si>
  <si>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</si>
  <si>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</si>
  <si>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</si>
  <si>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</si>
  <si>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</si>
  <si>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</si>
  <si>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</si>
  <si>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</si>
  <si>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</si>
  <si>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</si>
  <si>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</si>
  <si>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</si>
  <si>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</si>
  <si>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</si>
  <si>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</si>
  <si>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</si>
  <si>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</si>
  <si>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</si>
  <si>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</si>
  <si>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</si>
  <si>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</si>
  <si>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</si>
  <si>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</si>
  <si>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</si>
  <si>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</si>
  <si>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</si>
  <si>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</si>
  <si>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</si>
  <si>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</si>
  <si>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</si>
  <si>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</si>
  <si>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</si>
  <si>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</si>
  <si>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</si>
  <si>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</si>
  <si>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</si>
  <si>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</si>
  <si>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</si>
  <si>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</si>
  <si>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</si>
  <si>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</si>
  <si>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</si>
  <si>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</si>
  <si>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</si>
  <si>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</si>
  <si>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</si>
  <si>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</si>
  <si>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</si>
  <si>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</si>
  <si>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</si>
  <si>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</si>
  <si>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</si>
  <si>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</si>
  <si>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</si>
  <si>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</si>
  <si>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</si>
  <si>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</si>
  <si>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</si>
  <si>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</si>
  <si>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</si>
  <si>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</si>
  <si>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</si>
  <si>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</si>
  <si>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</si>
  <si>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</si>
  <si>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</si>
  <si>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</si>
  <si>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</si>
  <si>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</si>
  <si>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</si>
  <si>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</si>
  <si>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</si>
  <si>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</si>
  <si>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</si>
  <si>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</si>
  <si>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</si>
  <si>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</si>
  <si>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</si>
  <si>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</si>
  <si>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</si>
  <si>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</si>
  <si>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</si>
  <si>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</si>
  <si>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</si>
  <si>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</si>
  <si>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</si>
  <si>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</si>
  <si>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</si>
  <si>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</si>
  <si>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</si>
  <si>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</si>
  <si>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</si>
  <si>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</si>
  <si>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</si>
  <si>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</si>
  <si>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</si>
  <si>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</si>
  <si>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</si>
  <si>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</si>
  <si>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</si>
  <si>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</si>
  <si>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</si>
  <si>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</si>
  <si>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</si>
  <si>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</si>
  <si>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</si>
  <si>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</si>
  <si>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</si>
  <si>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</si>
  <si>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</si>
  <si>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</si>
  <si>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</si>
  <si>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</si>
  <si>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</si>
  <si>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</si>
  <si>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</si>
  <si>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</si>
  <si>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</si>
  <si>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</si>
  <si>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</si>
  <si>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</si>
  <si>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</si>
  <si>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</si>
  <si>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</si>
  <si>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</si>
  <si>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</si>
  <si>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</si>
  <si>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</si>
  <si>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</si>
  <si>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</si>
  <si>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</si>
  <si>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</si>
  <si>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</si>
  <si>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</si>
  <si>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</si>
  <si>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</si>
  <si>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</si>
  <si>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</si>
  <si>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</si>
  <si>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</si>
  <si>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</si>
  <si>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</si>
  <si>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</si>
  <si>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</si>
  <si>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</si>
  <si>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</si>
  <si>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</si>
  <si>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</si>
  <si>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</si>
  <si>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</si>
  <si>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</si>
  <si>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</si>
  <si>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</si>
  <si>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</si>
  <si>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</si>
  <si>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</si>
  <si>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</si>
  <si>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</si>
  <si>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</si>
  <si>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</si>
  <si>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</si>
  <si>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</si>
  <si>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</si>
  <si>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</si>
  <si>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</si>
  <si>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</si>
  <si>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</si>
  <si>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</si>
  <si>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</si>
  <si>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</si>
  <si>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</si>
  <si>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</si>
  <si>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</si>
  <si>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</si>
  <si>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</si>
  <si>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</si>
  <si>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</si>
  <si>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</si>
  <si>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</si>
  <si>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</si>
  <si>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</si>
  <si>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</si>
  <si>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</si>
  <si>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</si>
  <si>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</si>
  <si>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</si>
  <si>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</si>
  <si>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</si>
  <si>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</si>
  <si>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</si>
  <si>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</si>
  <si>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</si>
  <si>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</si>
  <si>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</si>
  <si>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</si>
  <si>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</si>
  <si>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</si>
  <si>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</si>
  <si>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</si>
  <si>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</si>
  <si>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</si>
  <si>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</si>
  <si>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</si>
  <si>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</si>
  <si>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</si>
  <si>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</si>
  <si>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</si>
  <si>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</si>
  <si>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</si>
  <si>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</si>
  <si>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</si>
  <si>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</si>
  <si>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</si>
  <si>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</si>
  <si>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</si>
  <si>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</si>
  <si>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</si>
  <si>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</si>
  <si>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</si>
  <si>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</si>
  <si>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</si>
  <si>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</si>
  <si>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</si>
  <si>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</si>
  <si>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</si>
  <si>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</si>
  <si>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</si>
  <si>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</si>
  <si>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</si>
  <si>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</si>
  <si>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</si>
  <si>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</si>
  <si>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</si>
  <si>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</si>
  <si>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</si>
  <si>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</si>
  <si>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</si>
  <si>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</si>
  <si>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</si>
  <si>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</si>
  <si>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</si>
  <si>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</si>
  <si>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</si>
  <si>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</si>
  <si>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</si>
  <si>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</si>
  <si>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</si>
  <si>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</si>
  <si>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</si>
  <si>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</si>
  <si>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</si>
  <si>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</si>
  <si>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</si>
  <si>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</si>
  <si>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</si>
  <si>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</si>
  <si>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</si>
  <si>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</si>
  <si>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</si>
  <si>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</si>
  <si>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</si>
  <si>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</si>
  <si>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</si>
  <si>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</si>
  <si>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</si>
  <si>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</si>
  <si>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</si>
  <si>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</si>
  <si>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</si>
  <si>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</si>
  <si>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</si>
  <si>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</si>
  <si>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</si>
  <si>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</si>
  <si>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</si>
  <si>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</si>
  <si>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</si>
  <si>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</si>
  <si>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</si>
  <si>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</si>
  <si>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</si>
  <si>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</si>
  <si>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</si>
  <si>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</si>
  <si>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</si>
  <si>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</si>
  <si>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</si>
  <si>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</si>
  <si>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</si>
  <si>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</si>
  <si>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</si>
  <si>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</si>
  <si>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</si>
  <si>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</si>
  <si>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</si>
  <si>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</si>
  <si>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</si>
  <si>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</si>
  <si>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</si>
  <si>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</si>
  <si>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</si>
  <si>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</si>
  <si>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</si>
  <si>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</si>
  <si>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</si>
  <si>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</si>
  <si>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</si>
  <si>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</si>
  <si>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</si>
  <si>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</si>
  <si>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</si>
  <si>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</si>
  <si>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</si>
  <si>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</si>
  <si>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</si>
  <si>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</si>
  <si>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</si>
  <si>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</si>
  <si>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</si>
  <si>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</si>
  <si>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</si>
  <si>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</si>
  <si>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</si>
  <si>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</si>
  <si>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</si>
  <si>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</si>
  <si>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</si>
  <si>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</si>
  <si>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</si>
  <si>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</si>
  <si>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</si>
  <si>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</si>
  <si>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</si>
  <si>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</si>
  <si>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</si>
  <si>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</si>
  <si>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</si>
  <si>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</si>
  <si>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</si>
  <si>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</si>
  <si>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</si>
  <si>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</si>
  <si>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</si>
  <si>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</si>
  <si>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</si>
  <si>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</si>
  <si>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</si>
  <si>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</si>
  <si>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</si>
  <si>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</si>
  <si>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</si>
  <si>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</si>
  <si>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</si>
  <si>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</si>
  <si>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</si>
  <si>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</si>
  <si>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</si>
  <si>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</si>
  <si>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</si>
  <si>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</si>
  <si>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</si>
  <si>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</si>
  <si>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</si>
  <si>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</si>
  <si>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</si>
  <si>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</si>
  <si>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</si>
  <si>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</si>
  <si>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</si>
  <si>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</si>
  <si>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</si>
  <si>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</si>
  <si>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</si>
  <si>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</si>
  <si>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</si>
  <si>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</si>
  <si>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</si>
  <si>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</si>
  <si>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</si>
  <si>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</si>
  <si>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</si>
  <si>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</si>
  <si>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</si>
  <si>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</si>
  <si>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</si>
  <si>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</si>
  <si>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</si>
  <si>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</si>
  <si>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</si>
  <si>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</si>
  <si>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</si>
  <si>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</si>
  <si>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</si>
  <si>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</si>
  <si>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</si>
  <si>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</si>
  <si>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</si>
  <si>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</si>
  <si>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</si>
  <si>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</si>
  <si>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</si>
  <si>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</si>
  <si>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</si>
  <si>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</si>
  <si>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</si>
  <si>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</si>
  <si>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</si>
  <si>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</si>
  <si>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</si>
  <si>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</si>
  <si>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</si>
  <si>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</si>
  <si>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</si>
  <si>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</si>
  <si>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</si>
  <si>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</si>
  <si>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</si>
  <si>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</si>
  <si>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</si>
  <si>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</si>
  <si>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</si>
  <si>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</si>
  <si>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</si>
  <si>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</si>
  <si>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</si>
  <si>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</si>
  <si>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</si>
  <si>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</si>
  <si>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</si>
  <si>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</si>
  <si>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</si>
  <si>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</si>
  <si>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</si>
  <si>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</si>
  <si>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</si>
  <si>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</si>
  <si>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</si>
  <si>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</si>
  <si>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</si>
  <si>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</si>
  <si>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</si>
  <si>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</si>
  <si>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</si>
  <si>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</si>
  <si>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</si>
  <si>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</si>
  <si>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</si>
  <si>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</si>
  <si>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</si>
  <si>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</si>
  <si>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</si>
  <si>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</si>
  <si>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</si>
  <si>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</si>
  <si>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</si>
  <si>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</si>
  <si>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</si>
  <si>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</si>
  <si>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</si>
  <si>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</si>
  <si>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</si>
  <si>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</si>
  <si>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</si>
  <si>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</si>
  <si>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</si>
  <si>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</si>
  <si>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</si>
  <si>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</si>
  <si>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</si>
  <si>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</si>
  <si>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</si>
  <si>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</si>
  <si>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</si>
  <si>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</si>
  <si>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</si>
  <si>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</si>
  <si>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</si>
  <si>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</si>
  <si>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</si>
  <si>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</si>
  <si>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</si>
  <si>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</si>
  <si>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</si>
  <si>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</si>
  <si>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</si>
  <si>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</si>
  <si>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</si>
  <si>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</si>
  <si>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</si>
  <si>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</si>
  <si>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</si>
  <si>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</si>
  <si>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</si>
  <si>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</si>
  <si>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</si>
  <si>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</si>
  <si>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</si>
  <si>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</si>
  <si>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</si>
  <si>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</si>
  <si>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</si>
  <si>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</si>
  <si>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</si>
  <si>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</si>
  <si>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</si>
  <si>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</si>
  <si>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</si>
  <si>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</si>
  <si>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</si>
  <si>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</si>
  <si>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</si>
  <si>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</si>
  <si>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</si>
  <si>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</si>
  <si>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</si>
  <si>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</si>
  <si>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</si>
  <si>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</si>
  <si>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</si>
  <si>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</si>
  <si>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</si>
  <si>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</si>
  <si>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</si>
  <si>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</si>
  <si>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</si>
  <si>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</si>
  <si>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</si>
  <si>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</si>
  <si>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</si>
  <si>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</si>
  <si>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</si>
  <si>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</si>
  <si>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</si>
  <si>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</si>
  <si>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</si>
  <si>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</si>
  <si>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</si>
  <si>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</si>
  <si>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</si>
  <si>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</si>
  <si>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</si>
  <si>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</si>
  <si>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</si>
  <si>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</si>
  <si>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</si>
  <si>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</si>
  <si>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</si>
  <si>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</si>
  <si>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</si>
  <si>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</si>
  <si>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</si>
  <si>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</si>
  <si>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</si>
  <si>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</si>
  <si>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</si>
  <si>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</si>
  <si>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</si>
  <si>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</si>
  <si>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</si>
  <si>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</si>
  <si>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</si>
  <si>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</si>
  <si>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</si>
  <si>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</si>
  <si>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</si>
  <si>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</si>
  <si>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</si>
  <si>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</si>
  <si>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</si>
  <si>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</si>
  <si>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</si>
  <si>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</si>
  <si>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</si>
  <si>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</si>
  <si>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</si>
  <si>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</si>
  <si>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</si>
  <si>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</si>
  <si>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</si>
  <si>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</si>
  <si>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</si>
  <si>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</si>
  <si>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</si>
  <si>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</si>
  <si>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</si>
  <si>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</si>
  <si>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</si>
  <si>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</si>
  <si>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</si>
  <si>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</si>
  <si>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</si>
  <si>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</si>
  <si>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</si>
  <si>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</si>
  <si>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</si>
  <si>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</si>
  <si>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</si>
  <si>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</si>
  <si>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</si>
  <si>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</si>
  <si>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</si>
  <si>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</si>
  <si>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</si>
  <si>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</si>
  <si>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</si>
  <si>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</si>
  <si>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</si>
  <si>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</si>
  <si>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</si>
  <si>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</si>
  <si>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</si>
  <si>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</si>
  <si>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</si>
  <si>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</si>
  <si>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</si>
  <si>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</si>
  <si>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</si>
  <si>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</si>
  <si>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</si>
  <si>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</si>
  <si>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</si>
  <si>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</si>
  <si>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</si>
  <si>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</si>
  <si>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</si>
  <si>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</si>
  <si>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</si>
  <si>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</si>
  <si>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</si>
  <si>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</si>
  <si>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</si>
  <si>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</si>
  <si>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</si>
  <si>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</si>
  <si>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</si>
  <si>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</si>
  <si>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</si>
  <si>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</si>
  <si>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</si>
  <si>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</si>
  <si>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</si>
  <si>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</si>
  <si>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</si>
  <si>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</si>
  <si>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</si>
  <si>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</si>
  <si>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</si>
  <si>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</si>
  <si>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</si>
  <si>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</si>
  <si>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</si>
  <si>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</si>
  <si>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</si>
  <si>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</si>
  <si>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</si>
  <si>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</si>
  <si>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</si>
  <si>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</si>
  <si>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</si>
  <si>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</si>
  <si>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</si>
  <si>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</si>
  <si>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</si>
  <si>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</si>
  <si>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</si>
  <si>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</si>
  <si>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</si>
  <si>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</si>
  <si>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</si>
  <si>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</si>
  <si>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</si>
  <si>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</si>
  <si>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</si>
  <si>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</si>
  <si>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</si>
  <si>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</si>
  <si>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</si>
  <si>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</si>
  <si>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</si>
  <si>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</si>
  <si>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</si>
  <si>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</si>
  <si>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</si>
  <si>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</si>
  <si>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</si>
  <si>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</si>
  <si>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</si>
  <si>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</si>
  <si>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</si>
  <si>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</si>
  <si>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</si>
  <si>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</si>
  <si>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</si>
  <si>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</si>
  <si>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</si>
  <si>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</si>
  <si>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</si>
  <si>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</si>
  <si>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</si>
  <si>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</si>
  <si>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</si>
  <si>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</si>
  <si>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</si>
  <si>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</si>
  <si>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</si>
  <si>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</si>
  <si>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</si>
  <si>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</si>
  <si>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</si>
  <si>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</si>
  <si>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</si>
  <si>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</si>
  <si>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</si>
  <si>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</si>
  <si>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</si>
  <si>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</si>
  <si>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</si>
  <si>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</si>
  <si>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</si>
  <si>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</si>
  <si>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</si>
  <si>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</si>
  <si>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</si>
  <si>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</si>
  <si>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</si>
  <si>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</si>
  <si>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</si>
  <si>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</si>
  <si>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</si>
  <si>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</si>
  <si>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</si>
  <si>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</si>
  <si>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</si>
  <si>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</si>
  <si>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</si>
  <si>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</si>
  <si>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</si>
  <si>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</si>
  <si>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</si>
  <si>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</si>
  <si>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</si>
  <si>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</si>
  <si>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</si>
  <si>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</si>
  <si>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</si>
  <si>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</si>
  <si>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</si>
  <si>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</si>
  <si>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</si>
  <si>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</si>
  <si>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</si>
  <si>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</si>
  <si>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</si>
  <si>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</si>
  <si>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</si>
  <si>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</si>
  <si>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</si>
  <si>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</si>
  <si>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</si>
  <si>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</si>
  <si>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</si>
  <si>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</si>
  <si>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</si>
  <si>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</si>
  <si>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</si>
  <si>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</si>
  <si>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</si>
  <si>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</si>
  <si>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</si>
  <si>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</si>
  <si>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</si>
  <si>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</si>
  <si>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</si>
  <si>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</si>
  <si>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</si>
  <si>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</si>
  <si>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</si>
  <si>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</si>
  <si>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</si>
  <si>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</si>
  <si>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</si>
  <si>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</si>
  <si>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</si>
  <si>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</si>
  <si>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</si>
  <si>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</si>
  <si>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</si>
  <si>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</si>
  <si>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</si>
  <si>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</si>
  <si>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</si>
  <si>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</si>
  <si>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</si>
  <si>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</si>
  <si>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</si>
  <si>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</si>
  <si>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</si>
  <si>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</si>
  <si>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</si>
  <si>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</si>
  <si>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</si>
  <si>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</si>
  <si>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</si>
  <si>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</si>
  <si>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</si>
  <si>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</si>
  <si>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</si>
  <si>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</si>
  <si>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</si>
  <si>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</si>
  <si>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</si>
  <si>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</si>
  <si>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</si>
  <si>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</si>
  <si>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</si>
  <si>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</si>
  <si>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</si>
  <si>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</si>
  <si>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</si>
  <si>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</si>
  <si>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</si>
  <si>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</si>
  <si>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</si>
  <si>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</si>
  <si>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</si>
  <si>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</si>
  <si>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</si>
  <si>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</si>
  <si>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</si>
  <si>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</si>
  <si>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</si>
  <si>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</si>
  <si>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</si>
  <si>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</si>
  <si>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</si>
  <si>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</si>
  <si>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</si>
  <si>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</si>
  <si>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</si>
  <si>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</si>
  <si>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</si>
  <si>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</si>
  <si>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</si>
  <si>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</si>
  <si>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</si>
  <si>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</si>
  <si>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</si>
  <si>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</si>
  <si>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</si>
  <si>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</si>
  <si>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</si>
  <si>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</si>
  <si>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</si>
  <si>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</si>
  <si>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</si>
  <si>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</si>
  <si>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</si>
  <si>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</si>
  <si>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</si>
  <si>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</si>
  <si>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</si>
  <si>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</si>
  <si>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</si>
  <si>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</si>
  <si>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</si>
  <si>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</si>
  <si>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</si>
  <si>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</si>
  <si>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</si>
  <si>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</si>
  <si>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</si>
  <si>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</si>
  <si>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</si>
  <si>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</si>
  <si>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</si>
  <si>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</si>
  <si>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</si>
  <si>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</si>
  <si>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</si>
  <si>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</si>
  <si>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</si>
  <si>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</si>
  <si>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</si>
  <si>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</si>
  <si>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</si>
  <si>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</si>
  <si>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</si>
  <si>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</si>
  <si>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</si>
  <si>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</si>
  <si>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</si>
  <si>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</si>
  <si>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</si>
  <si>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</si>
  <si>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</si>
  <si>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</si>
  <si>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</si>
  <si>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</si>
  <si>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</si>
  <si>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</si>
  <si>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</si>
  <si>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</si>
  <si>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</si>
  <si>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</si>
  <si>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</si>
  <si>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</si>
  <si>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</si>
  <si>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</si>
  <si>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</si>
  <si>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</si>
  <si>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</si>
  <si>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</si>
  <si>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</si>
  <si>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</si>
  <si>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</si>
  <si>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</si>
  <si>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</si>
  <si>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</si>
  <si>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</si>
  <si>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</si>
  <si>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</si>
  <si>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</si>
  <si>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</si>
  <si>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</si>
  <si>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</si>
  <si>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</si>
  <si>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</si>
  <si>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</si>
  <si>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</si>
  <si>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</si>
  <si>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</si>
  <si>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</si>
  <si>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</si>
  <si>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</si>
  <si>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</si>
  <si>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</si>
  <si>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</si>
  <si>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</si>
  <si>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</si>
  <si>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</si>
  <si>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</si>
  <si>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</si>
  <si>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</si>
  <si>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</si>
  <si>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</si>
  <si>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</si>
  <si>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</si>
  <si>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</si>
  <si>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</si>
  <si>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</si>
  <si>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</si>
  <si>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</si>
  <si>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</si>
  <si>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</si>
  <si>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</si>
  <si>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</si>
  <si>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</si>
  <si>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</si>
  <si>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</si>
  <si>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</si>
  <si>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</si>
  <si>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</si>
  <si>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</si>
  <si>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</si>
  <si>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</si>
  <si>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</si>
  <si>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</si>
  <si>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</si>
  <si>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</si>
  <si>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</si>
  <si>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</si>
  <si>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</si>
  <si>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</si>
  <si>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</si>
  <si>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</si>
  <si>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</si>
  <si>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</si>
  <si>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</si>
  <si>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</si>
  <si>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</si>
  <si>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</si>
  <si>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</si>
  <si>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</si>
  <si>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</si>
  <si>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</si>
  <si>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</si>
  <si>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</si>
  <si>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</si>
  <si>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</si>
  <si>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</si>
  <si>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</si>
  <si>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</si>
  <si>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</si>
  <si>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</si>
  <si>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</si>
  <si>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</si>
  <si>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</si>
  <si>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</si>
  <si>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</si>
  <si>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</si>
  <si>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</si>
  <si>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</si>
  <si>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</si>
  <si>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</si>
  <si>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</si>
  <si>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</si>
  <si>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</si>
  <si>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</si>
  <si>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</si>
  <si>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</si>
  <si>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</si>
  <si>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</si>
  <si>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</si>
  <si>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</si>
  <si>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</si>
  <si>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</si>
  <si>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</si>
  <si>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</si>
  <si>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</si>
  <si>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</si>
  <si>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</si>
  <si>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</si>
  <si>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</si>
  <si>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</si>
  <si>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</si>
  <si>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</si>
  <si>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</si>
  <si>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</si>
  <si>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</si>
  <si>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</si>
  <si>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</si>
  <si>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</si>
  <si>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</si>
  <si>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</si>
  <si>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</si>
  <si>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</si>
  <si>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</si>
  <si>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</si>
  <si>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</si>
  <si>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</si>
  <si>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</si>
  <si>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</si>
  <si>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</si>
  <si>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</si>
  <si>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</si>
  <si>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</si>
  <si>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</si>
  <si>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</si>
  <si>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</si>
  <si>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</si>
  <si>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</si>
  <si>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</si>
  <si>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</si>
  <si>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</si>
  <si>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</si>
  <si>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</si>
  <si>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</si>
  <si>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</si>
  <si>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</si>
  <si>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</si>
  <si>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</si>
  <si>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</si>
  <si>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</si>
  <si>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</si>
  <si>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</si>
  <si>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</si>
  <si>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</si>
  <si>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</si>
  <si>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</si>
  <si>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</si>
  <si>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</si>
  <si>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</si>
  <si>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</si>
  <si>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</si>
  <si>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</si>
  <si>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</si>
  <si>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</si>
  <si>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</si>
  <si>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</si>
  <si>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</si>
  <si>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</si>
  <si>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</si>
  <si>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</si>
  <si>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</si>
  <si>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</si>
  <si>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</si>
  <si>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</si>
  <si>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</si>
  <si>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</si>
  <si>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</si>
  <si>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</si>
  <si>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</si>
  <si>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</si>
  <si>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</si>
  <si>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</si>
  <si>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</si>
  <si>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</si>
  <si>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</si>
  <si>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</si>
  <si>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</si>
  <si>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</si>
  <si>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</si>
  <si>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</si>
  <si>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</si>
  <si>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</si>
  <si>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</si>
  <si>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</si>
  <si>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</si>
  <si>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</si>
  <si>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</si>
  <si>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</si>
  <si>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</si>
  <si>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</si>
  <si>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</si>
  <si>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</si>
  <si>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</si>
  <si>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</si>
  <si>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</si>
  <si>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</si>
  <si>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</si>
  <si>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</si>
  <si>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</si>
  <si>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</si>
  <si>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</si>
  <si>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</si>
  <si>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</si>
  <si>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</si>
  <si>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</si>
  <si>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</si>
  <si>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</si>
  <si>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</si>
  <si>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</si>
  <si>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</si>
  <si>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</si>
  <si>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</si>
  <si>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</si>
  <si>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</si>
  <si>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</si>
  <si>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</si>
  <si>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</si>
  <si>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</si>
  <si>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</si>
  <si>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</si>
  <si>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</si>
  <si>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</si>
  <si>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</si>
  <si>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</si>
  <si>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</si>
  <si>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</si>
  <si>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</si>
  <si>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</si>
  <si>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</si>
  <si>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</si>
  <si>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</si>
  <si>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</si>
  <si>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</si>
  <si>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</si>
  <si>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</si>
  <si>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</si>
  <si>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</si>
  <si>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</si>
  <si>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</si>
  <si>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</si>
  <si>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</si>
  <si>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</si>
  <si>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</si>
  <si>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</si>
  <si>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</si>
  <si>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</si>
  <si>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</si>
  <si>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</si>
  <si>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</si>
  <si>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</si>
  <si>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</si>
  <si>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</si>
  <si>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</si>
  <si>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</si>
  <si>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</si>
  <si>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</si>
  <si>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</si>
  <si>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</si>
  <si>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</si>
  <si>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</si>
  <si>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</si>
  <si>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</si>
  <si>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</si>
  <si>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</si>
  <si>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</si>
  <si>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</si>
  <si>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</si>
  <si>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</si>
  <si>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</si>
  <si>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</si>
  <si>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</si>
  <si>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</si>
  <si>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</si>
  <si>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</si>
  <si>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</si>
  <si>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</si>
  <si>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</si>
  <si>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</si>
  <si>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</si>
  <si>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</si>
  <si>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</si>
  <si>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</si>
  <si>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</si>
  <si>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</si>
  <si>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</si>
  <si>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</si>
  <si>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</si>
  <si>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</si>
  <si>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</si>
  <si>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</si>
  <si>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</si>
  <si>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</si>
  <si>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</si>
  <si>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</si>
  <si>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</si>
  <si>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</si>
  <si>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</si>
  <si>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</si>
  <si>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</si>
  <si>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</si>
  <si>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</si>
  <si>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</si>
  <si>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</si>
  <si>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</si>
  <si>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</si>
  <si>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</si>
  <si>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</si>
  <si>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</si>
  <si>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</si>
  <si>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</si>
  <si>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</si>
  <si>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</si>
  <si>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</si>
  <si>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</si>
  <si>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</si>
  <si>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</si>
  <si>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</si>
  <si>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</si>
  <si>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</si>
  <si>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</si>
  <si>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</si>
  <si>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</si>
  <si>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</si>
  <si>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</si>
  <si>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</si>
  <si>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</si>
  <si>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</si>
  <si>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</si>
  <si>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</si>
  <si>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</si>
  <si>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</si>
  <si>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</si>
  <si>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</si>
  <si>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</si>
  <si>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</si>
  <si>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</si>
  <si>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</si>
  <si>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</si>
  <si>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</si>
  <si>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</si>
  <si>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</si>
  <si>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</si>
  <si>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</si>
  <si>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</si>
  <si>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</si>
  <si>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</si>
  <si>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</si>
  <si>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</si>
  <si>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</si>
  <si>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</si>
  <si>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</si>
  <si>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</si>
  <si>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</si>
  <si>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</si>
  <si>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</si>
  <si>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</si>
  <si>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</si>
  <si>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</si>
  <si>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</si>
  <si>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</si>
  <si>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</si>
  <si>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</si>
  <si>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</si>
  <si>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</si>
  <si>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</si>
  <si>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</si>
  <si>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</si>
  <si>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</si>
  <si>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</si>
  <si>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</si>
  <si>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</si>
  <si>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</si>
  <si>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</si>
  <si>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</si>
  <si>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</si>
  <si>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</si>
  <si>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</si>
  <si>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</si>
  <si>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</si>
  <si>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</si>
  <si>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</si>
  <si>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</si>
  <si>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</si>
  <si>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</si>
  <si>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</si>
  <si>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</si>
  <si>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</si>
  <si>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</si>
  <si>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</si>
  <si>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</si>
  <si>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</si>
  <si>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</si>
  <si>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</si>
  <si>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</si>
  <si>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</si>
  <si>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</si>
  <si>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</si>
  <si>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</si>
  <si>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</si>
  <si>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</si>
  <si>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</si>
  <si>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</si>
  <si>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</si>
  <si>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</si>
  <si>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</si>
  <si>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</si>
  <si>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</si>
  <si>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</si>
  <si>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</si>
  <si>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</si>
  <si>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</si>
  <si>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</si>
  <si>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</si>
  <si>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</si>
  <si>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</si>
  <si>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</si>
  <si>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</si>
  <si>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</si>
  <si>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</si>
  <si>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</si>
  <si>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</si>
  <si>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</si>
  <si>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</si>
  <si>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</si>
  <si>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</si>
  <si>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</si>
  <si>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</si>
  <si>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</si>
  <si>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</si>
  <si>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</si>
  <si>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</si>
  <si>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</si>
  <si>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</si>
  <si>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</si>
  <si>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</si>
  <si>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</si>
  <si>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</si>
  <si>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</si>
  <si>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</si>
  <si>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</si>
  <si>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</si>
  <si>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</si>
  <si>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</si>
  <si>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</si>
  <si>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</si>
  <si>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</si>
  <si>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</si>
  <si>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</si>
  <si>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</si>
  <si>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</si>
  <si>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</si>
  <si>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</si>
  <si>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</si>
  <si>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</si>
  <si>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</si>
  <si>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</si>
  <si>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</si>
  <si>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</si>
  <si>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</si>
  <si>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</si>
  <si>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</si>
  <si>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</si>
  <si>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</si>
  <si>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</si>
  <si>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</si>
  <si>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</si>
  <si>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</si>
  <si>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</si>
  <si>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</si>
  <si>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</si>
  <si>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</si>
  <si>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</si>
  <si>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</si>
  <si>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</si>
  <si>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</si>
  <si>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</si>
  <si>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</si>
  <si>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</si>
  <si>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</si>
  <si>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</si>
  <si>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</si>
  <si>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</si>
  <si>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</si>
  <si>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</si>
  <si>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</si>
  <si>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</si>
  <si>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</si>
  <si>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</si>
  <si>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</si>
  <si>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</si>
  <si>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</si>
  <si>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</si>
  <si>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</si>
  <si>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</si>
  <si>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</si>
  <si>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</si>
  <si>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</si>
  <si>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</si>
  <si>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</si>
  <si>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</si>
  <si>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</si>
  <si>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</si>
  <si>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</si>
  <si>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</si>
  <si>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</si>
  <si>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</si>
  <si>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</si>
  <si>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</si>
  <si>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</si>
  <si>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</si>
  <si>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</si>
  <si>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</si>
  <si>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</si>
  <si>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</si>
  <si>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</si>
  <si>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</si>
  <si>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</si>
  <si>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</si>
  <si>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</si>
  <si>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</si>
  <si>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</si>
  <si>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</si>
  <si>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</si>
  <si>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</si>
  <si>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</si>
  <si>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</si>
  <si>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</si>
  <si>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</si>
  <si>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</si>
  <si>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</si>
  <si>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</si>
  <si>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</si>
  <si>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</si>
  <si>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</si>
  <si>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</si>
  <si>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</si>
  <si>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</si>
  <si>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</si>
  <si>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</si>
  <si>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</si>
  <si>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</si>
  <si>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</si>
  <si>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</si>
  <si>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</si>
  <si>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</si>
  <si>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</si>
  <si>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</si>
  <si>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</si>
  <si>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</si>
  <si>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</si>
  <si>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</si>
  <si>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</si>
  <si>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</si>
  <si>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</si>
  <si>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</si>
  <si>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</si>
  <si>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</si>
  <si>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</si>
  <si>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</si>
  <si>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</si>
  <si>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</si>
  <si>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</si>
  <si>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</si>
  <si>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</si>
  <si>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</si>
  <si>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</si>
  <si>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</si>
  <si>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</si>
  <si>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</si>
  <si>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</si>
  <si>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</si>
  <si>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</si>
  <si>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</si>
  <si>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</si>
  <si>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</si>
  <si>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</si>
  <si>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</si>
  <si>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</si>
  <si>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</si>
  <si>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</si>
  <si>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</si>
  <si>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</si>
  <si>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</si>
  <si>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</si>
  <si>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</si>
  <si>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</si>
  <si>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</si>
  <si>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</si>
  <si>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</si>
  <si>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</si>
  <si>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</si>
  <si>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</si>
  <si>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</si>
  <si>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</si>
  <si>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</si>
  <si>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</si>
  <si>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</si>
  <si>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</si>
  <si>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</si>
  <si>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</si>
  <si>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</si>
  <si>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</si>
  <si>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</si>
  <si>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</si>
  <si>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</si>
  <si>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</si>
  <si>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</si>
  <si>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</si>
  <si>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</si>
  <si>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</si>
  <si>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</si>
  <si>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</si>
  <si>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</si>
  <si>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</si>
  <si>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</si>
  <si>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</si>
  <si>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</si>
  <si>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</si>
  <si>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</si>
  <si>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</si>
  <si>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</si>
  <si>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</si>
  <si>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</si>
  <si>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</si>
  <si>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</si>
  <si>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</si>
  <si>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</si>
  <si>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</si>
  <si>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</si>
  <si>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</si>
  <si>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</si>
  <si>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</si>
  <si>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</si>
  <si>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</si>
  <si>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</si>
  <si>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</si>
  <si>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</si>
  <si>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</si>
  <si>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</si>
  <si>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</si>
  <si>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</si>
  <si>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</si>
  <si>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</si>
  <si>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</si>
  <si>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</si>
  <si>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</si>
  <si>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</si>
  <si>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</si>
  <si>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</si>
  <si>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</si>
  <si>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</si>
  <si>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</si>
  <si>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</si>
  <si>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</si>
  <si>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</si>
  <si>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</si>
  <si>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</si>
  <si>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</si>
  <si>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</si>
  <si>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</si>
  <si>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</si>
  <si>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</si>
  <si>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</si>
  <si>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</si>
  <si>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</si>
  <si>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</si>
  <si>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</si>
  <si>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</si>
  <si>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</si>
  <si>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</si>
  <si>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</si>
  <si>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</si>
  <si>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</si>
  <si>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</si>
  <si>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</si>
  <si>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</si>
  <si>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</si>
  <si>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</si>
  <si>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</si>
  <si>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</si>
  <si>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</si>
  <si>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</si>
  <si>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</si>
  <si>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</si>
  <si>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</si>
  <si>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</si>
  <si>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</si>
  <si>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</si>
  <si>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</si>
  <si>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</si>
  <si>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</si>
  <si>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</si>
  <si>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</si>
  <si>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</si>
  <si>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</si>
  <si>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</si>
  <si>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</si>
  <si>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</si>
  <si>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</si>
  <si>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</si>
  <si>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</si>
  <si>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</si>
  <si>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</si>
  <si>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</si>
  <si>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</si>
  <si>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</si>
  <si>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</si>
  <si>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</si>
  <si>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</si>
  <si>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</si>
  <si>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</si>
  <si>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</si>
  <si>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</si>
  <si>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</si>
  <si>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</si>
  <si>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</si>
  <si>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</si>
  <si>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</si>
  <si>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</si>
  <si>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</si>
  <si>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</si>
  <si>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</si>
  <si>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</si>
  <si>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</si>
  <si>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</si>
  <si>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</si>
  <si>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</si>
  <si>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</si>
  <si>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</si>
  <si>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</si>
  <si>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</si>
  <si>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</si>
  <si>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</si>
  <si>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</si>
  <si>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</si>
  <si>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</si>
  <si>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</si>
  <si>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</si>
  <si>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</si>
  <si>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</si>
  <si>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</si>
  <si>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</si>
  <si>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</si>
  <si>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</si>
  <si>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</si>
  <si>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</si>
  <si>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</si>
  <si>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</si>
  <si>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</si>
  <si>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</si>
  <si>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</si>
  <si>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</si>
  <si>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</si>
  <si>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</si>
  <si>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</si>
  <si>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</si>
  <si>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</si>
  <si>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</si>
  <si>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</si>
  <si>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</si>
  <si>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</si>
  <si>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</si>
  <si>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</si>
  <si>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</si>
  <si>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</si>
  <si>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</si>
  <si>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</si>
  <si>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</si>
  <si>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</si>
  <si>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</si>
  <si>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</si>
  <si>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</si>
  <si>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</si>
  <si>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</si>
  <si>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</si>
  <si>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</si>
  <si>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</si>
  <si>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</si>
  <si>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</si>
  <si>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</si>
  <si>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</si>
  <si>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</si>
  <si>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</si>
  <si>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</si>
  <si>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</si>
  <si>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</si>
  <si>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</si>
  <si>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</si>
  <si>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</si>
  <si>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</si>
  <si>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</si>
  <si>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</si>
  <si>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</si>
  <si>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</si>
  <si>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</si>
  <si>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</si>
  <si>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</si>
  <si>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</si>
  <si>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</si>
  <si>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</si>
  <si>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</si>
  <si>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</si>
  <si>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</si>
  <si>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</si>
  <si>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</si>
  <si>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</si>
  <si>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</si>
  <si>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</si>
  <si>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</si>
  <si>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</si>
  <si>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</si>
  <si>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</si>
  <si>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</si>
  <si>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</si>
  <si>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</si>
  <si>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</si>
  <si>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</si>
  <si>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</si>
  <si>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</si>
  <si>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</si>
  <si>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</si>
  <si>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</si>
  <si>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</si>
  <si>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</si>
  <si>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</si>
  <si>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</si>
  <si>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</si>
  <si>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</si>
  <si>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</si>
  <si>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</si>
  <si>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</si>
  <si>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</si>
  <si>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</si>
  <si>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</si>
  <si>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</si>
  <si>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</si>
  <si>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</si>
  <si>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</si>
  <si>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</si>
  <si>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</si>
  <si>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</si>
  <si>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</si>
  <si>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</si>
  <si>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</si>
  <si>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</si>
  <si>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</si>
  <si>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</si>
  <si>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</si>
  <si>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</si>
  <si>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</si>
  <si>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</si>
  <si>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</si>
  <si>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</si>
  <si>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</si>
  <si>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</si>
  <si>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</si>
  <si>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</si>
  <si>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</si>
  <si>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</si>
  <si>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</si>
  <si>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</si>
  <si>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</si>
  <si>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</si>
  <si>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</si>
  <si>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</si>
  <si>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</si>
  <si>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</si>
  <si>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</si>
  <si>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</si>
  <si>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</si>
  <si>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</si>
  <si>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</si>
  <si>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</si>
  <si>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</si>
  <si>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</si>
  <si>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</si>
  <si>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</si>
  <si>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</si>
  <si>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</si>
  <si>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</si>
  <si>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</si>
  <si>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</si>
  <si>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</si>
  <si>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</si>
  <si>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</si>
  <si>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</si>
  <si>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</si>
  <si>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</si>
  <si>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</si>
  <si>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</si>
  <si>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</si>
  <si>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</si>
  <si>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</si>
  <si>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</si>
  <si>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</si>
  <si>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</si>
  <si>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</si>
  <si>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</si>
  <si>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</si>
  <si>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</si>
  <si>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</si>
  <si>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</si>
  <si>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</si>
  <si>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</si>
  <si>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</si>
  <si>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</si>
  <si>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</si>
  <si>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</si>
  <si>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</si>
  <si>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</si>
  <si>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</si>
  <si>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</si>
  <si>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</si>
  <si>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</si>
  <si>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</si>
  <si>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</si>
  <si>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</si>
  <si>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</si>
  <si>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</si>
  <si>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</si>
  <si>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</si>
  <si>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</si>
  <si>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</si>
  <si>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</si>
  <si>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</si>
  <si>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</si>
  <si>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</si>
  <si>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</si>
  <si>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</si>
  <si>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</si>
  <si>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</si>
  <si>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</si>
  <si>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</si>
  <si>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</si>
  <si>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</si>
  <si>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</si>
  <si>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</si>
  <si>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</si>
  <si>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</si>
  <si>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</si>
  <si>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</si>
  <si>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</si>
  <si>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</si>
  <si>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</si>
  <si>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</si>
  <si>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</si>
  <si>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</si>
  <si>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</si>
  <si>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</si>
  <si>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</si>
  <si>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</si>
  <si>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</si>
  <si>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</si>
  <si>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</si>
  <si>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</si>
  <si>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</si>
  <si>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</si>
  <si>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</si>
  <si>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</si>
  <si>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</si>
  <si>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</si>
  <si>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</si>
  <si>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</si>
  <si>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</si>
  <si>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</si>
  <si>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</si>
  <si>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</si>
  <si>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</si>
  <si>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</si>
  <si>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</si>
  <si>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</si>
  <si>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</si>
  <si>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</si>
  <si>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</si>
  <si>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</si>
  <si>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</si>
  <si>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</si>
  <si>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</si>
  <si>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</si>
  <si>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</si>
  <si>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</si>
  <si>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</si>
  <si>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</si>
  <si>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</si>
  <si>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</si>
  <si>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</si>
  <si>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</si>
  <si>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</si>
  <si>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</si>
  <si>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</si>
  <si>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</si>
  <si>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</si>
  <si>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</si>
  <si>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</si>
  <si>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</si>
  <si>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</si>
  <si>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</si>
  <si>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</si>
  <si>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</si>
  <si>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</si>
  <si>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</si>
  <si>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</si>
  <si>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</si>
  <si>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</si>
  <si>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</si>
  <si>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</si>
  <si>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</si>
  <si>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</si>
  <si>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</si>
  <si>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</si>
  <si>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</si>
  <si>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</si>
  <si>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</si>
  <si>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</si>
  <si>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</si>
  <si>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</si>
  <si>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</si>
  <si>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</si>
  <si>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</si>
  <si>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</si>
  <si>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</si>
  <si>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</si>
  <si>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</si>
  <si>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</si>
  <si>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</si>
  <si>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</si>
  <si>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</si>
  <si>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</si>
  <si>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</si>
  <si>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</si>
  <si>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</si>
  <si>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</si>
  <si>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</si>
  <si>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</si>
  <si>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</si>
  <si>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</si>
  <si>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</si>
  <si>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</si>
  <si>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</si>
  <si>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</si>
  <si>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</si>
  <si>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</si>
  <si>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</si>
  <si>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</si>
  <si>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</si>
  <si>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</si>
  <si>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</si>
  <si>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</si>
  <si>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</si>
  <si>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</si>
  <si>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</si>
  <si>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</si>
  <si>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</si>
  <si>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</si>
  <si>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</si>
  <si>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</si>
  <si>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</si>
  <si>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</si>
  <si>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</si>
  <si>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</si>
  <si>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</si>
  <si>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</si>
  <si>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</si>
  <si>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</si>
  <si>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</si>
  <si>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</si>
  <si>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</si>
  <si>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</si>
  <si>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</si>
  <si>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</si>
  <si>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</si>
  <si>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</si>
  <si>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</si>
  <si>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</si>
  <si>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</si>
  <si>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</si>
  <si>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</si>
  <si>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</si>
  <si>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</si>
  <si>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</si>
  <si>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</si>
  <si>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</si>
  <si>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</si>
  <si>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</si>
  <si>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</si>
  <si>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</si>
  <si>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</si>
  <si>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</si>
  <si>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</si>
  <si>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</si>
  <si>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</si>
  <si>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</si>
  <si>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</si>
  <si>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</si>
  <si>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</si>
  <si>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</si>
  <si>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</si>
  <si>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</si>
  <si>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</si>
  <si>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</si>
  <si>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</si>
  <si>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</si>
  <si>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</si>
  <si>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</si>
  <si>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</si>
  <si>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</si>
  <si>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</si>
  <si>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</si>
  <si>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</si>
  <si>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</si>
  <si>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</si>
  <si>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</si>
  <si>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</si>
  <si>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</si>
  <si>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</si>
  <si>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</si>
  <si>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</si>
  <si>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</si>
  <si>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</si>
  <si>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</si>
  <si>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</si>
  <si>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</si>
  <si>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</si>
  <si>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</si>
  <si>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</si>
  <si>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</si>
  <si>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</si>
  <si>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</si>
  <si>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</si>
  <si>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</si>
  <si>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</si>
  <si>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</si>
  <si>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</si>
  <si>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</si>
  <si>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</si>
  <si>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</si>
  <si>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</si>
  <si>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</si>
  <si>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</si>
  <si>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</si>
  <si>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</si>
  <si>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</si>
  <si>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</si>
  <si>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</si>
  <si>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</si>
  <si>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</si>
  <si>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</si>
  <si>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</si>
  <si>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</si>
  <si>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</si>
  <si>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</si>
  <si>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</si>
  <si>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</si>
  <si>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</si>
  <si>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</si>
  <si>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</si>
  <si>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</si>
  <si>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</si>
  <si>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</si>
  <si>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</si>
  <si>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</si>
  <si>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</si>
  <si>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</si>
  <si>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</si>
  <si>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</si>
  <si>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</si>
  <si>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</si>
  <si>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</si>
  <si>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</si>
  <si>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</si>
  <si>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</si>
  <si>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</si>
  <si>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</si>
  <si>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</si>
  <si>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</si>
  <si>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</si>
  <si>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</si>
  <si>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</si>
  <si>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</si>
  <si>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</si>
  <si>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</si>
  <si>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</si>
  <si>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</si>
  <si>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</si>
  <si>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</si>
  <si>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</si>
  <si>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</si>
  <si>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</si>
  <si>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</si>
  <si>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</si>
  <si>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</si>
  <si>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</si>
  <si>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</si>
  <si>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</si>
  <si>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</si>
  <si>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</si>
  <si>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</si>
  <si>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</si>
  <si>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</si>
  <si>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</si>
  <si>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</si>
  <si>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</si>
  <si>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</si>
  <si>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</si>
  <si>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</si>
  <si>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</si>
  <si>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</si>
  <si>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</si>
  <si>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</si>
  <si>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</si>
  <si>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</si>
  <si>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</si>
  <si>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</si>
  <si>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</si>
  <si>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</si>
  <si>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</si>
  <si>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</si>
  <si>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</si>
  <si>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</si>
  <si>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</si>
  <si>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</si>
  <si>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</si>
  <si>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</si>
  <si>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</si>
  <si>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</si>
  <si>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</si>
  <si>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</si>
  <si>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</si>
  <si>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</si>
  <si>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</si>
  <si>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</si>
  <si>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</si>
  <si>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</si>
  <si>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</si>
  <si>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</si>
  <si>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</si>
  <si>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</si>
  <si>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</si>
  <si>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</si>
  <si>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</si>
  <si>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</si>
  <si>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</si>
  <si>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</si>
  <si>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</si>
  <si>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</si>
  <si>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</si>
  <si>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</si>
  <si>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</si>
  <si>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</si>
  <si>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</si>
  <si>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</si>
  <si>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</si>
  <si>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</si>
  <si>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</si>
  <si>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</si>
  <si>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</si>
  <si>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</si>
  <si>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</si>
  <si>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</si>
  <si>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</si>
  <si>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</si>
  <si>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</si>
  <si>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</si>
  <si>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</si>
  <si>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</si>
  <si>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</si>
  <si>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</si>
  <si>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</si>
  <si>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</si>
  <si>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</si>
  <si>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</si>
  <si>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</si>
  <si>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</si>
  <si>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</si>
  <si>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</si>
  <si>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</si>
  <si>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</si>
  <si>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</si>
  <si>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</si>
  <si>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</si>
  <si>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</si>
  <si>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</si>
  <si>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</si>
  <si>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</si>
  <si>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</si>
  <si>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</si>
  <si>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</si>
  <si>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</si>
  <si>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</si>
  <si>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</si>
  <si>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</si>
  <si>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</si>
  <si>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</si>
  <si>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</si>
  <si>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</si>
  <si>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</si>
  <si>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</si>
  <si>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</si>
  <si>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</si>
  <si>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</si>
  <si>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</si>
  <si>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</si>
  <si>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</si>
  <si>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</si>
  <si>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</si>
  <si>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</si>
  <si>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</si>
  <si>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</si>
  <si>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</si>
  <si>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</si>
  <si>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</si>
  <si>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</si>
  <si>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</si>
  <si>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</si>
  <si>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</si>
  <si>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</si>
  <si>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</si>
  <si>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</si>
  <si>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</si>
  <si>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</si>
  <si>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</si>
  <si>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</si>
  <si>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</si>
  <si>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</si>
  <si>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</si>
  <si>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</si>
  <si>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</si>
  <si>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</si>
  <si>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</si>
  <si>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</si>
  <si>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</si>
  <si>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</si>
  <si>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</si>
  <si>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</si>
  <si>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</si>
  <si>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</si>
  <si>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</si>
  <si>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</si>
  <si>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</si>
  <si>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</si>
  <si>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</si>
  <si>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</si>
  <si>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</si>
  <si>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</si>
  <si>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</si>
  <si>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</si>
  <si>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</si>
  <si>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</si>
  <si>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</si>
  <si>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</si>
  <si>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</si>
  <si>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</si>
  <si>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</si>
  <si>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</si>
  <si>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</si>
  <si>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</si>
  <si>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</si>
  <si>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</si>
  <si>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</si>
  <si>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</si>
  <si>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</si>
  <si>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</si>
  <si>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</si>
  <si>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</si>
  <si>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</si>
  <si>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</si>
  <si>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</si>
  <si>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</si>
  <si>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</si>
  <si>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</si>
  <si>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</si>
  <si>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</si>
  <si>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</si>
  <si>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</si>
  <si>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</si>
  <si>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</si>
  <si>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</si>
  <si>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</si>
  <si>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</si>
  <si>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</si>
  <si>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</si>
  <si>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</si>
  <si>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</si>
  <si>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</si>
  <si>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</si>
  <si>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</si>
  <si>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</si>
  <si>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</si>
  <si>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</si>
  <si>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</si>
  <si>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</si>
  <si>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</si>
  <si>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</si>
  <si>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</si>
  <si>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</si>
  <si>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</si>
  <si>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</si>
  <si>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</si>
  <si>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</si>
  <si>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</si>
  <si>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</si>
  <si>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</si>
  <si>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</si>
  <si>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</si>
  <si>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</si>
  <si>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</si>
  <si>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</si>
  <si>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</si>
  <si>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</si>
  <si>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</si>
  <si>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</si>
  <si>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</si>
  <si>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</si>
  <si>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</si>
  <si>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</si>
  <si>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</si>
  <si>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</si>
  <si>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</si>
  <si>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</si>
  <si>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</si>
  <si>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</si>
  <si>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</si>
  <si>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</si>
  <si>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</si>
  <si>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</si>
  <si>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</si>
  <si>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</si>
  <si>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</si>
  <si>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</si>
  <si>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</si>
  <si>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</si>
  <si>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</si>
  <si>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</si>
  <si>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</si>
  <si>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</si>
  <si>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</si>
  <si>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</si>
  <si>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</si>
  <si>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</si>
  <si>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</si>
  <si>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</si>
  <si>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</si>
  <si>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</si>
  <si>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</si>
  <si>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</si>
  <si>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</si>
  <si>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</si>
  <si>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</si>
  <si>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</si>
  <si>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</si>
  <si>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</si>
  <si>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</si>
  <si>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</si>
  <si>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</si>
  <si>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</si>
  <si>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</si>
  <si>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</si>
  <si>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</si>
  <si>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</si>
  <si>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</si>
  <si>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</si>
  <si>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</si>
  <si>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</si>
  <si>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</si>
  <si>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</si>
  <si>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</si>
  <si>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</si>
  <si>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</si>
  <si>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</si>
  <si>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</si>
  <si>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</si>
  <si>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</si>
  <si>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</si>
  <si>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</si>
  <si>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</si>
  <si>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</si>
  <si>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</si>
  <si>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</si>
  <si>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</si>
  <si>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</si>
  <si>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</si>
  <si>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</si>
  <si>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</si>
  <si>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</si>
  <si>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</si>
  <si>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</si>
  <si>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</si>
  <si>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</si>
  <si>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</si>
  <si>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</si>
  <si>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</si>
  <si>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</si>
  <si>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</si>
  <si>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</si>
  <si>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</si>
  <si>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</si>
  <si>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</si>
  <si>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</si>
  <si>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</si>
  <si>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</si>
  <si>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</si>
  <si>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</si>
  <si>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</si>
  <si>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</si>
  <si>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</si>
  <si>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</si>
  <si>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</si>
  <si>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</si>
  <si>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</si>
  <si>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</si>
  <si>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</si>
  <si>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</si>
  <si>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</si>
  <si>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</si>
  <si>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</si>
  <si>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</si>
  <si>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</si>
  <si>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</si>
  <si>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</si>
  <si>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</si>
  <si>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</si>
  <si>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</si>
  <si>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</si>
  <si>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</si>
  <si>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</si>
  <si>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</si>
  <si>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</si>
  <si>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</si>
  <si>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</si>
  <si>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</si>
  <si>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</si>
  <si>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</si>
  <si>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</si>
  <si>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</si>
  <si>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</si>
  <si>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</si>
  <si>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</si>
  <si>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</si>
  <si>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</si>
  <si>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</si>
  <si>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</si>
  <si>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</si>
  <si>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</si>
  <si>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</si>
  <si>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</si>
  <si>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</si>
  <si>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</si>
  <si>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</si>
  <si>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</si>
  <si>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</si>
  <si>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</si>
  <si>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</si>
  <si>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</si>
  <si>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</si>
  <si>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</si>
  <si>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</si>
  <si>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</si>
  <si>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</si>
  <si>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</si>
  <si>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</si>
  <si>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</si>
  <si>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</si>
  <si>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</si>
  <si>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</si>
  <si>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</si>
  <si>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</si>
  <si>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</si>
  <si>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</si>
  <si>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</si>
  <si>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</si>
  <si>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</si>
  <si>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</si>
  <si>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</si>
  <si>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</si>
  <si>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</si>
  <si>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</si>
  <si>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</si>
  <si>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</si>
  <si>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</si>
  <si>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</si>
  <si>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</si>
  <si>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</si>
  <si>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</si>
  <si>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</si>
  <si>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</si>
  <si>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</si>
  <si>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</si>
  <si>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</si>
  <si>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</si>
  <si>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</si>
  <si>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</si>
  <si>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</si>
  <si>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</si>
  <si>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</si>
  <si>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</si>
  <si>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</si>
  <si>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</si>
  <si>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</si>
  <si>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</si>
  <si>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</si>
  <si>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</si>
  <si>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</si>
  <si>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</si>
  <si>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</si>
  <si>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</si>
  <si>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</si>
  <si>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</si>
  <si>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</si>
  <si>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</si>
  <si>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</si>
  <si>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</si>
  <si>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</si>
  <si>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</si>
  <si>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</si>
  <si>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</si>
  <si>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</si>
  <si>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</si>
  <si>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</si>
  <si>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</si>
  <si>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</si>
  <si>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</si>
  <si>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</si>
  <si>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</si>
  <si>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</si>
  <si>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</si>
  <si>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</si>
  <si>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</si>
  <si>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</si>
  <si>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</si>
  <si>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</si>
  <si>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</si>
  <si>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</si>
  <si>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</si>
  <si>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</si>
  <si>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</si>
  <si>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</si>
  <si>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</si>
  <si>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</si>
  <si>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</si>
  <si>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</si>
  <si>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</si>
  <si>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</si>
  <si>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</si>
  <si>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</si>
  <si>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</si>
  <si>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</si>
  <si>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</si>
  <si>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</si>
  <si>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</si>
  <si>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</si>
  <si>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</si>
  <si>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</si>
  <si>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</si>
  <si>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</si>
  <si>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</si>
  <si>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</si>
  <si>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</si>
  <si>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</si>
  <si>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</si>
  <si>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</si>
  <si>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</si>
  <si>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</si>
  <si>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</si>
  <si>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</si>
  <si>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</si>
  <si>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</si>
  <si>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</si>
  <si>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</si>
  <si>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</si>
  <si>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</si>
  <si>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</si>
  <si>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</si>
  <si>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</si>
  <si>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</si>
  <si>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</si>
  <si>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</si>
  <si>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</si>
  <si>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</si>
  <si>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</si>
  <si>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</si>
  <si>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</si>
  <si>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</si>
  <si>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</si>
  <si>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</si>
  <si>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</si>
  <si>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</si>
  <si>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</si>
  <si>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</si>
  <si>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</si>
  <si>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</si>
  <si>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</si>
  <si>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</si>
  <si>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</si>
  <si>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</si>
  <si>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</si>
  <si>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</si>
  <si>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</si>
  <si>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</si>
  <si>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</si>
  <si>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</si>
  <si>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</si>
  <si>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</si>
  <si>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</si>
  <si>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</si>
  <si>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</si>
  <si>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</si>
  <si>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</si>
  <si>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</si>
  <si>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</si>
  <si>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</si>
  <si>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</si>
  <si>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</si>
  <si>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</si>
  <si>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</si>
  <si>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</si>
  <si>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</si>
  <si>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</si>
  <si>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</si>
  <si>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</si>
  <si>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</si>
  <si>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</si>
  <si>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</si>
  <si>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</si>
  <si>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</si>
  <si>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</si>
  <si>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</si>
  <si>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</si>
  <si>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</si>
  <si>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</si>
  <si>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</si>
  <si>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</si>
  <si>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</si>
  <si>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</si>
  <si>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</si>
  <si>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</si>
  <si>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</si>
  <si>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</si>
  <si>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</si>
  <si>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</si>
  <si>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</si>
  <si>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</si>
  <si>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</si>
  <si>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</si>
  <si>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</si>
  <si>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</si>
  <si>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</si>
  <si>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</si>
  <si>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</si>
  <si>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</si>
  <si>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</si>
  <si>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</si>
  <si>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</si>
  <si>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</si>
  <si>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</si>
  <si>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</si>
  <si>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</si>
  <si>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</si>
  <si>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</si>
  <si>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</si>
  <si>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</si>
  <si>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</si>
  <si>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</si>
  <si>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</si>
  <si>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</si>
  <si>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</si>
  <si>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</si>
  <si>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</si>
  <si>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</si>
  <si>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</si>
  <si>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</si>
  <si>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</si>
  <si>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</si>
  <si>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</si>
  <si>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</si>
  <si>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</si>
  <si>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</si>
  <si>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</si>
  <si>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</si>
  <si>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</si>
  <si>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</si>
  <si>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</si>
  <si>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</si>
  <si>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</si>
  <si>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</si>
  <si>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</si>
  <si>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</si>
  <si>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</si>
  <si>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</si>
  <si>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</si>
  <si>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</si>
  <si>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</si>
  <si>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</si>
  <si>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</si>
  <si>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</si>
  <si>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</si>
  <si>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</si>
  <si>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</si>
  <si>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</si>
  <si>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</si>
  <si>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</si>
  <si>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</si>
  <si>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</si>
  <si>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</si>
  <si>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</si>
  <si>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</si>
  <si>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</si>
  <si>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</si>
  <si>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</si>
  <si>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</si>
  <si>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</si>
  <si>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</si>
  <si>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</si>
  <si>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</si>
  <si>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</si>
  <si>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</si>
  <si>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</si>
  <si>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</si>
  <si>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</si>
  <si>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</si>
  <si>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</si>
  <si>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</si>
  <si>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</si>
  <si>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</si>
  <si>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</si>
  <si>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</si>
  <si>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</si>
  <si>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</si>
  <si>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</si>
  <si>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</si>
  <si>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</si>
  <si>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</si>
  <si>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</si>
  <si>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</si>
  <si>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</si>
  <si>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</si>
  <si>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</si>
  <si>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</si>
  <si>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</si>
  <si>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</si>
  <si>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</si>
  <si>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</si>
  <si>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</si>
  <si>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</si>
  <si>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</si>
  <si>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</si>
  <si>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</si>
  <si>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</si>
  <si>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</si>
  <si>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</si>
  <si>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</si>
  <si>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</si>
  <si>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</si>
  <si>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</si>
  <si>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</si>
  <si>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</si>
  <si>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</si>
  <si>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</si>
  <si>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</si>
  <si>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</si>
  <si>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</si>
  <si>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</si>
  <si>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</si>
  <si>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</si>
  <si>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</si>
  <si>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</si>
  <si>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</si>
  <si>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</si>
  <si>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</si>
  <si>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</si>
  <si>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</si>
  <si>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</si>
  <si>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</si>
  <si>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</si>
  <si>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</si>
  <si>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</si>
  <si>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</si>
  <si>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</si>
  <si>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</si>
  <si>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</si>
  <si>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</si>
  <si>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</si>
  <si>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</si>
  <si>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</si>
  <si>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</si>
  <si>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</si>
  <si>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</si>
  <si>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</si>
  <si>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</si>
  <si>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</si>
  <si>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</si>
  <si>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</si>
  <si>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</si>
  <si>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</si>
  <si>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</si>
  <si>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</si>
  <si>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</si>
  <si>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</si>
  <si>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</si>
  <si>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</si>
  <si>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</si>
  <si>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</si>
  <si>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</si>
  <si>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</si>
  <si>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</si>
  <si>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</si>
  <si>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</si>
  <si>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</si>
  <si>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</si>
  <si>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</si>
  <si>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</si>
  <si>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</si>
  <si>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</si>
  <si>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</si>
  <si>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</si>
  <si>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</si>
  <si>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</si>
  <si>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</si>
  <si>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</si>
  <si>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</si>
  <si>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</si>
  <si>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</si>
  <si>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</si>
  <si>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</si>
  <si>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</si>
  <si>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</si>
  <si>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</si>
  <si>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</si>
  <si>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</si>
  <si>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</si>
  <si>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</si>
  <si>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</si>
  <si>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</si>
  <si>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</si>
  <si>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</si>
  <si>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</si>
  <si>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</si>
  <si>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</si>
  <si>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</si>
  <si>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</si>
  <si>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</si>
  <si>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</si>
  <si>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</si>
  <si>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</si>
  <si>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</si>
  <si>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</si>
  <si>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</si>
  <si>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</si>
  <si>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</si>
  <si>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</si>
  <si>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</si>
  <si>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</si>
  <si>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</si>
  <si>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</si>
  <si>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</si>
  <si>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</si>
  <si>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</si>
  <si>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</si>
  <si>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</si>
  <si>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</si>
  <si>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</si>
  <si>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</si>
  <si>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</si>
  <si>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</si>
  <si>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</si>
  <si>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</si>
  <si>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</si>
  <si>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</si>
  <si>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</si>
  <si>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</si>
  <si>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</si>
  <si>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</si>
  <si>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</si>
  <si>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</si>
  <si>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</si>
  <si>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</si>
  <si>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</si>
  <si>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</si>
  <si>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</si>
  <si>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</si>
  <si>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</si>
  <si>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</si>
  <si>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</si>
  <si>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</si>
  <si>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</si>
  <si>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</si>
  <si>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</si>
  <si>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</si>
  <si>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</si>
  <si>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</si>
  <si>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</si>
  <si>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</si>
  <si>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</si>
  <si>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</si>
  <si>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</si>
  <si>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</si>
  <si>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</si>
  <si>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</si>
  <si>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</si>
  <si>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</si>
  <si>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</si>
  <si>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</si>
  <si>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</si>
  <si>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</si>
  <si>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</si>
  <si>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</si>
  <si>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</si>
  <si>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</si>
  <si>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</si>
  <si>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</si>
  <si>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</si>
  <si>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</si>
  <si>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</si>
  <si>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</si>
  <si>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</si>
  <si>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</si>
  <si>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</si>
  <si>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</si>
  <si>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</si>
  <si>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</si>
  <si>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</si>
  <si>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</si>
  <si>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</si>
  <si>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</si>
  <si>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</si>
  <si>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</si>
  <si>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</si>
  <si>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</si>
  <si>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</si>
  <si>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</si>
  <si>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</si>
  <si>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</si>
  <si>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</si>
  <si>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</si>
  <si>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</si>
  <si>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</si>
  <si>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</si>
  <si>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</si>
  <si>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</si>
  <si>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</si>
  <si>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</si>
  <si>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</si>
  <si>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</si>
  <si>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</si>
  <si>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</si>
  <si>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</si>
  <si>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</si>
  <si>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</si>
  <si>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</si>
  <si>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</si>
  <si>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</si>
  <si>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</si>
  <si>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</si>
  <si>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</si>
  <si>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</si>
  <si>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</si>
  <si>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</si>
  <si>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</si>
  <si>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</si>
  <si>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</si>
  <si>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</si>
  <si>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</si>
  <si>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</si>
  <si>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</si>
  <si>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</si>
  <si>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</si>
  <si>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</si>
  <si>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</si>
  <si>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</si>
  <si>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</si>
  <si>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</si>
  <si>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</si>
  <si>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</si>
  <si>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</si>
  <si>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</si>
  <si>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</si>
  <si>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</si>
  <si>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</si>
  <si>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</si>
  <si>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</si>
  <si>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</si>
  <si>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</si>
  <si>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</si>
  <si>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</si>
  <si>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</si>
  <si>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</si>
  <si>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</si>
  <si>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</si>
  <si>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</si>
  <si>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</si>
  <si>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</si>
  <si>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</si>
  <si>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</si>
  <si>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</si>
  <si>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</si>
  <si>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</si>
  <si>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</si>
  <si>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</si>
  <si>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</si>
  <si>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</si>
  <si>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</si>
  <si>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</si>
  <si>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</si>
  <si>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</si>
  <si>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</si>
  <si>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</si>
  <si>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</si>
  <si>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</si>
  <si>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</si>
  <si>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</si>
  <si>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</si>
  <si>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</si>
  <si>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</si>
  <si>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</si>
  <si>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</si>
  <si>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</si>
  <si>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</si>
  <si>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</si>
  <si>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</si>
  <si>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</si>
  <si>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</si>
  <si>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</si>
  <si>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</si>
  <si>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</si>
  <si>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</si>
  <si>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</si>
  <si>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</si>
  <si>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</si>
  <si>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</si>
  <si>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</si>
  <si>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</si>
  <si>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</si>
  <si>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</si>
  <si>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</si>
  <si>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</si>
  <si>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</si>
  <si>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</si>
  <si>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</si>
  <si>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</si>
  <si>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</si>
  <si>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</si>
  <si>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</si>
  <si>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</si>
  <si>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</si>
  <si>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</si>
  <si>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</si>
  <si>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</si>
  <si>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</si>
  <si>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</si>
  <si>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</si>
  <si>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</si>
  <si>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</si>
  <si>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</si>
  <si>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</si>
  <si>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</si>
  <si>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</si>
  <si>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</si>
  <si>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</si>
  <si>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</si>
  <si>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</si>
  <si>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</si>
  <si>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</si>
  <si>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</si>
  <si>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</si>
  <si>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</si>
  <si>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</si>
  <si>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</si>
  <si>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</si>
  <si>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</si>
  <si>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</si>
  <si>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</si>
  <si>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</si>
  <si>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</si>
  <si>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</si>
  <si>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</si>
  <si>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</si>
  <si>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</si>
  <si>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</si>
  <si>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</si>
  <si>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</si>
  <si>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</si>
  <si>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</si>
  <si>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</si>
  <si>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</si>
  <si>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</si>
  <si>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</si>
  <si>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</si>
  <si>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</si>
  <si>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</si>
  <si>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</si>
  <si>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</si>
  <si>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</si>
  <si>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</si>
  <si>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</si>
  <si>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</si>
  <si>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</si>
  <si>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</si>
  <si>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</si>
  <si>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</si>
  <si>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</si>
  <si>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</si>
  <si>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</si>
  <si>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</si>
  <si>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</si>
  <si>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</si>
  <si>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</si>
  <si>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</si>
  <si>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</si>
  <si>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</si>
  <si>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</si>
  <si>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</si>
  <si>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</si>
  <si>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</si>
  <si>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</si>
  <si>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</si>
  <si>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</si>
  <si>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</si>
  <si>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</si>
  <si>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</si>
  <si>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</si>
  <si>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</si>
  <si>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</si>
  <si>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</si>
  <si>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</si>
  <si>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</si>
  <si>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</si>
  <si>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</si>
  <si>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</si>
  <si>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</si>
  <si>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</si>
  <si>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</si>
  <si>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</si>
  <si>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</si>
  <si>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</si>
  <si>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</si>
  <si>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</si>
  <si>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</si>
  <si>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</si>
  <si>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</si>
  <si>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</si>
  <si>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</si>
  <si>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</si>
  <si>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</si>
  <si>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</si>
  <si>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</si>
  <si>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</si>
  <si>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</si>
  <si>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</si>
  <si>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</si>
  <si>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</si>
  <si>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</si>
  <si>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</si>
  <si>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</si>
  <si>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</si>
  <si>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</si>
  <si>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</si>
  <si>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</si>
  <si>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</si>
  <si>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</si>
  <si>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</si>
  <si>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</si>
  <si>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</si>
  <si>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</si>
  <si>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</si>
  <si>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</si>
  <si>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</si>
  <si>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</si>
  <si>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</si>
  <si>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</si>
  <si>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</si>
  <si>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</si>
  <si>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</si>
  <si>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</si>
  <si>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</si>
  <si>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</si>
  <si>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</si>
  <si>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</si>
  <si>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</si>
  <si>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</si>
  <si>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</si>
  <si>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</si>
  <si>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</si>
  <si>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</si>
  <si>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</si>
  <si>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</si>
  <si>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</si>
  <si>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</si>
  <si>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</si>
  <si>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</si>
  <si>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</si>
  <si>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</si>
  <si>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</si>
  <si>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</si>
  <si>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</si>
  <si>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</si>
  <si>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</si>
  <si>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</si>
  <si>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</si>
  <si>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</si>
  <si>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</si>
  <si>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</si>
  <si>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</si>
  <si>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</si>
  <si>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</si>
  <si>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</si>
  <si>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</si>
  <si>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</si>
  <si>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</si>
  <si>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</si>
  <si>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</si>
  <si>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</si>
  <si>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</si>
  <si>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</si>
  <si>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</si>
  <si>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</si>
  <si>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</si>
  <si>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</si>
  <si>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</si>
  <si>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</si>
  <si>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</si>
  <si>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</si>
  <si>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</si>
  <si>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</si>
  <si>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</si>
  <si>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</si>
  <si>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</si>
  <si>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</si>
  <si>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</si>
  <si>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</si>
  <si>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</si>
  <si>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</si>
  <si>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</si>
  <si>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</si>
  <si>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</si>
  <si>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</si>
  <si>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</si>
  <si>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</si>
  <si>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</si>
  <si>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</si>
  <si>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</si>
  <si>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</si>
  <si>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</si>
  <si>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</si>
  <si>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</si>
  <si>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</si>
  <si>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</si>
  <si>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</si>
  <si>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</si>
  <si>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</si>
  <si>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</si>
  <si>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</si>
  <si>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</si>
  <si>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</si>
  <si>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</si>
  <si>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</si>
  <si>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</si>
  <si>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</si>
  <si>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</si>
  <si>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</si>
  <si>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</si>
  <si>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</si>
  <si>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</si>
  <si>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</si>
  <si>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</si>
  <si>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</si>
  <si>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</si>
  <si>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</si>
  <si>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</si>
  <si>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</si>
  <si>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</si>
  <si>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</si>
  <si>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</si>
  <si>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</si>
  <si>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</si>
  <si>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</si>
  <si>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</si>
  <si>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</si>
  <si>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</si>
  <si>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</si>
  <si>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</si>
  <si>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</si>
  <si>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</si>
  <si>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</si>
  <si>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</si>
  <si>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</si>
  <si>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</si>
  <si>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</si>
  <si>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</si>
  <si>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</si>
  <si>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</si>
  <si>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</si>
  <si>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</si>
  <si>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</si>
  <si>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</si>
  <si>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</si>
  <si>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</si>
  <si>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</si>
  <si>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</si>
  <si>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</si>
  <si>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</si>
  <si>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</si>
  <si>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</si>
  <si>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</si>
  <si>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</si>
  <si>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</si>
  <si>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</si>
  <si>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</si>
  <si>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</si>
  <si>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</si>
  <si>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</si>
  <si>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</si>
  <si>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</si>
  <si>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</si>
  <si>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</si>
  <si>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</si>
  <si>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</si>
  <si>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</si>
  <si>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</si>
  <si>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</si>
  <si>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</si>
  <si>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</si>
  <si>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</si>
  <si>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</si>
  <si>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</si>
  <si>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</si>
  <si>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</si>
  <si>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</si>
  <si>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</si>
  <si>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</si>
  <si>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</si>
  <si>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</si>
  <si>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</si>
  <si>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</si>
  <si>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</si>
  <si>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</si>
  <si>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</si>
  <si>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</si>
  <si>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</si>
  <si>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</si>
  <si>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</si>
  <si>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</si>
  <si>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</si>
  <si>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</si>
  <si>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</si>
  <si>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</si>
  <si>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</si>
  <si>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</si>
  <si>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</si>
  <si>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</si>
  <si>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</si>
  <si>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</si>
  <si>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</si>
  <si>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</si>
  <si>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</si>
  <si>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</si>
  <si>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</si>
  <si>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</si>
  <si>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</si>
  <si>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</si>
  <si>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</si>
  <si>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</si>
  <si>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</si>
  <si>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</si>
  <si>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</si>
  <si>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</si>
  <si>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</si>
  <si>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</si>
  <si>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</si>
  <si>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</si>
  <si>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</si>
  <si>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</si>
  <si>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</si>
  <si>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</si>
  <si>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</si>
  <si>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</si>
  <si>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</si>
  <si>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</si>
  <si>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</si>
  <si>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</si>
  <si>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</si>
  <si>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</si>
  <si>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</si>
  <si>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</si>
  <si>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</si>
  <si>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</si>
  <si>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</si>
  <si>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</si>
  <si>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</si>
  <si>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</si>
  <si>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</si>
  <si>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</si>
  <si>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</si>
  <si>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</si>
  <si>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</si>
  <si>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</si>
  <si>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</si>
  <si>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</si>
  <si>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</si>
  <si>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</si>
  <si>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</si>
  <si>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</si>
  <si>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</si>
  <si>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</si>
  <si>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</si>
  <si>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</si>
  <si>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</si>
  <si>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</si>
  <si>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</si>
  <si>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</si>
  <si>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</si>
  <si>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</si>
  <si>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</si>
  <si>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</si>
  <si>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</si>
  <si>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</si>
  <si>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</si>
  <si>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</si>
  <si>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</si>
  <si>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</si>
  <si>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</si>
  <si>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</si>
  <si>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</si>
  <si>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</si>
  <si>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</si>
  <si>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</si>
  <si>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</si>
  <si>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</si>
  <si>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</si>
  <si>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</si>
  <si>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</si>
  <si>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</si>
  <si>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</si>
  <si>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</si>
  <si>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</si>
  <si>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</si>
  <si>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</si>
  <si>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</si>
  <si>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</si>
  <si>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</si>
  <si>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</si>
  <si>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</si>
  <si>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</si>
  <si>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</si>
  <si>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</si>
  <si>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</si>
  <si>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</si>
  <si>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</si>
  <si>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</si>
  <si>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</si>
  <si>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</si>
  <si>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</si>
  <si>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</si>
  <si>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</si>
  <si>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</si>
  <si>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</si>
  <si>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</si>
  <si>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</si>
  <si>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</si>
  <si>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</si>
  <si>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</si>
  <si>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</si>
  <si>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</si>
  <si>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</si>
  <si>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</si>
  <si>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</si>
  <si>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</si>
  <si>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</si>
  <si>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</si>
  <si>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</si>
  <si>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</si>
  <si>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</si>
  <si>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</si>
  <si>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</si>
  <si>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</si>
  <si>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</si>
  <si>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</si>
  <si>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</si>
  <si>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</si>
  <si>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</si>
  <si>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</si>
  <si>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</si>
  <si>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</si>
  <si>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</si>
  <si>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</si>
  <si>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</si>
  <si>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</si>
  <si>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</si>
  <si>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</si>
  <si>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</si>
  <si>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</si>
  <si>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</si>
  <si>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</si>
  <si>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</si>
  <si>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</si>
  <si>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</si>
  <si>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</si>
  <si>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</si>
  <si>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</si>
  <si>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</si>
  <si>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</si>
  <si>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</si>
  <si>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</si>
  <si>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</si>
  <si>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</si>
  <si>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</si>
  <si>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</si>
  <si>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</si>
  <si>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</si>
  <si>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</si>
  <si>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</si>
  <si>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</si>
  <si>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</si>
  <si>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</si>
  <si>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</si>
  <si>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</si>
  <si>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</si>
  <si>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</si>
  <si>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</si>
  <si>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</si>
  <si>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</si>
  <si>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</si>
  <si>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</si>
  <si>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</si>
  <si>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</si>
  <si>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</si>
  <si>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</si>
  <si>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</si>
  <si>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</si>
  <si>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</si>
  <si>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</si>
  <si>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</si>
  <si>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</si>
  <si>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</si>
  <si>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</si>
  <si>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</si>
  <si>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</si>
  <si>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</si>
  <si>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</si>
  <si>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</si>
  <si>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</si>
  <si>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</si>
  <si>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</si>
  <si>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</si>
  <si>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</si>
  <si>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</si>
  <si>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</si>
  <si>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</si>
  <si>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</si>
  <si>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</si>
  <si>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</si>
  <si>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</si>
  <si>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</si>
  <si>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</si>
  <si>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</si>
  <si>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</si>
  <si>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</si>
  <si>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</si>
  <si>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</si>
  <si>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</si>
  <si>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</si>
  <si>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</si>
  <si>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</si>
  <si>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</si>
  <si>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</si>
  <si>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</si>
  <si>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</si>
  <si>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</si>
  <si>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</si>
  <si>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</si>
  <si>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</si>
  <si>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</si>
  <si>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</si>
  <si>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</si>
  <si>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</si>
  <si>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</si>
  <si>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</si>
  <si>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</si>
  <si>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</si>
  <si>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</si>
  <si>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</si>
  <si>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</si>
  <si>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</si>
  <si>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</si>
  <si>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</si>
  <si>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</si>
  <si>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</si>
  <si>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</si>
  <si>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</si>
  <si>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</si>
  <si>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</si>
  <si>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</si>
  <si>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</si>
  <si>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</si>
  <si>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</si>
  <si>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</si>
  <si>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</si>
  <si>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</si>
  <si>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</si>
  <si>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</si>
  <si>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</si>
  <si>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</si>
  <si>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</si>
  <si>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</si>
  <si>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</si>
  <si>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</si>
  <si>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</si>
  <si>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</si>
  <si>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</si>
  <si>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</si>
  <si>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</si>
  <si>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</si>
  <si>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</si>
  <si>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</si>
  <si>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</si>
  <si>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</si>
  <si>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</si>
  <si>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</si>
  <si>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</si>
  <si>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</si>
  <si>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</si>
  <si>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</si>
  <si>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</si>
  <si>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</si>
  <si>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</si>
  <si>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</si>
  <si>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</si>
  <si>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</si>
  <si>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</si>
  <si>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</si>
  <si>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</si>
  <si>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</si>
  <si>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</si>
  <si>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</si>
  <si>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</si>
  <si>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</si>
  <si>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</si>
  <si>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</si>
  <si>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</si>
  <si>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</si>
  <si>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</si>
  <si>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</si>
  <si>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</si>
  <si>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</si>
  <si>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</si>
  <si>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</si>
  <si>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</si>
  <si>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</si>
  <si>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</si>
  <si>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</si>
  <si>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</si>
  <si>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</si>
  <si>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</si>
  <si>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</si>
  <si>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</si>
  <si>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</si>
  <si>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</si>
  <si>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</si>
  <si>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</si>
  <si>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</si>
  <si>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</si>
  <si>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</si>
  <si>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</si>
  <si>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</si>
  <si>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</si>
  <si>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</si>
  <si>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</si>
  <si>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</si>
  <si>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</si>
  <si>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</si>
  <si>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</si>
  <si>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</si>
  <si>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</si>
  <si>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</si>
  <si>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</si>
  <si>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</si>
  <si>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</si>
  <si>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</si>
  <si>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</si>
  <si>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</si>
  <si>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</si>
  <si>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</si>
  <si>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</si>
  <si>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</si>
  <si>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</si>
  <si>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</si>
  <si>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</si>
  <si>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</si>
  <si>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</si>
  <si>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</si>
  <si>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</si>
  <si>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</si>
  <si>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</si>
  <si>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</si>
  <si>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</si>
  <si>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</si>
  <si>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</si>
  <si>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</si>
  <si>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</si>
  <si>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</si>
  <si>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</si>
  <si>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</si>
  <si>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</si>
  <si>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</si>
  <si>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</si>
  <si>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</si>
  <si>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</si>
  <si>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</si>
  <si>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</si>
  <si>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</si>
  <si>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</si>
  <si>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</si>
  <si>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</si>
  <si>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</si>
  <si>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</si>
  <si>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</si>
  <si>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</si>
  <si>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</si>
  <si>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</si>
  <si>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</si>
  <si>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</si>
  <si>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</si>
  <si>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</si>
  <si>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</si>
  <si>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</si>
  <si>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</si>
  <si>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</si>
  <si>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</si>
  <si>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</si>
  <si>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</si>
  <si>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</si>
  <si>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</si>
  <si>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</si>
  <si>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</si>
  <si>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</si>
  <si>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</si>
  <si>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</si>
  <si>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</si>
  <si>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</si>
  <si>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</si>
  <si>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</si>
  <si>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</si>
  <si>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</si>
  <si>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</si>
  <si>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</si>
  <si>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</si>
  <si>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</si>
  <si>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</si>
  <si>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</si>
  <si>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</si>
  <si>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</si>
  <si>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</si>
  <si>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</si>
  <si>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</si>
  <si>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</si>
  <si>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</si>
  <si>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</si>
  <si>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</si>
  <si>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</si>
  <si>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</si>
  <si>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</si>
  <si>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</si>
  <si>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</si>
  <si>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</si>
  <si>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</si>
  <si>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</si>
  <si>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</si>
  <si>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</si>
  <si>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</si>
  <si>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</si>
  <si>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</si>
  <si>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</si>
  <si>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</si>
  <si>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</si>
  <si>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</si>
  <si>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</si>
  <si>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</si>
  <si>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</si>
  <si>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</si>
  <si>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</si>
  <si>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</si>
  <si>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</si>
  <si>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</si>
  <si>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</si>
  <si>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</si>
  <si>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</si>
  <si>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</si>
  <si>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</si>
  <si>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</si>
  <si>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</si>
  <si>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</si>
  <si>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</si>
  <si>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</si>
  <si>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</si>
  <si>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</si>
  <si>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</si>
  <si>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</si>
  <si>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</si>
  <si>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</si>
  <si>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</si>
  <si>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</si>
  <si>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</si>
  <si>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</si>
  <si>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</si>
  <si>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</si>
  <si>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</si>
  <si>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</si>
  <si>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</si>
  <si>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</si>
  <si>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</si>
  <si>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</si>
  <si>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</si>
  <si>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</si>
  <si>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</si>
  <si>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</si>
  <si>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</si>
  <si>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</si>
  <si>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</si>
  <si>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</si>
  <si>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</si>
  <si>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</si>
  <si>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</si>
  <si>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</si>
  <si>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</si>
  <si>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</si>
  <si>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</si>
  <si>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</si>
  <si>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</si>
  <si>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</si>
  <si>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</si>
  <si>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</si>
  <si>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</si>
  <si>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</si>
  <si>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</si>
  <si>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</si>
  <si>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</si>
  <si>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</si>
  <si>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</si>
  <si>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</si>
  <si>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</si>
  <si>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</si>
  <si>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</si>
  <si>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</si>
  <si>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</si>
  <si>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</si>
  <si>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</si>
  <si>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</si>
  <si>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</si>
  <si>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</si>
  <si>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</si>
  <si>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</si>
  <si>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</si>
  <si>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</si>
  <si>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</si>
  <si>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</si>
  <si>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</si>
  <si>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</si>
  <si>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</si>
  <si>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</si>
  <si>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</si>
  <si>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</si>
  <si>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</si>
  <si>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</si>
  <si>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</si>
  <si>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</si>
  <si>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</si>
  <si>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</si>
  <si>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</si>
  <si>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</si>
  <si>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</si>
  <si>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</si>
  <si>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</si>
  <si>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</si>
  <si>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</si>
  <si>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</si>
  <si>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</si>
  <si>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</si>
  <si>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</si>
  <si>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</si>
  <si>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</si>
  <si>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</si>
  <si>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</si>
  <si>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</si>
  <si>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</si>
  <si>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</si>
  <si>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</si>
  <si>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</si>
  <si>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</si>
  <si>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</si>
  <si>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</si>
  <si>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</si>
  <si>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</si>
  <si>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</si>
  <si>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</si>
  <si>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</si>
  <si>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</si>
  <si>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</si>
  <si>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</si>
  <si>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</si>
  <si>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</si>
  <si>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</si>
  <si>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</si>
  <si>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</si>
  <si>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</si>
  <si>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</si>
  <si>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</si>
  <si>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</si>
  <si>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</si>
  <si>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</si>
  <si>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</si>
  <si>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</si>
  <si>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</si>
  <si>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</si>
  <si>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</si>
  <si>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</si>
  <si>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</si>
  <si>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</si>
  <si>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</si>
  <si>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</si>
  <si>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</si>
  <si>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</si>
  <si>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</si>
  <si>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</si>
  <si>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</si>
  <si>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</si>
  <si>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</si>
  <si>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</si>
  <si>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</si>
  <si>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</si>
  <si>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</si>
  <si>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</si>
  <si>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</si>
  <si>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</si>
  <si>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</si>
  <si>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</si>
  <si>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</si>
  <si>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</si>
  <si>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</si>
  <si>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</si>
  <si>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</si>
  <si>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</si>
  <si>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</si>
  <si>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</si>
  <si>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</si>
  <si>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</si>
  <si>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</si>
  <si>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</si>
  <si>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</si>
  <si>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</si>
  <si>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</si>
  <si>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</si>
  <si>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</si>
  <si>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</si>
  <si>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</si>
  <si>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</si>
  <si>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</si>
  <si>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</si>
  <si>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</si>
  <si>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</si>
  <si>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</si>
  <si>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</si>
  <si>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</si>
  <si>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</si>
  <si>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</si>
  <si>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</si>
  <si>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</si>
  <si>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</si>
  <si>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</si>
  <si>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</si>
  <si>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</si>
  <si>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</si>
  <si>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</si>
  <si>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</si>
  <si>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</si>
  <si>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</si>
  <si>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</si>
  <si>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</si>
  <si>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</si>
  <si>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</si>
  <si>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</si>
  <si>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</si>
  <si>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</si>
  <si>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</si>
  <si>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</si>
  <si>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</si>
  <si>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</si>
  <si>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</si>
  <si>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</si>
  <si>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</si>
  <si>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</si>
  <si>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</si>
  <si>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</si>
  <si>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</si>
  <si>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</si>
  <si>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</si>
  <si>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</si>
  <si>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</si>
  <si>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</si>
  <si>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</si>
  <si>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</si>
  <si>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</si>
  <si>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</si>
  <si>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</si>
  <si>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</si>
  <si>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</si>
  <si>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</si>
  <si>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</si>
  <si>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</si>
  <si>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</si>
  <si>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</si>
  <si>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</si>
  <si>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</si>
  <si>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</si>
  <si>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</si>
  <si>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</si>
  <si>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</si>
  <si>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</si>
  <si>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</si>
  <si>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</si>
  <si>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</si>
  <si>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</si>
  <si>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</si>
  <si>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</si>
  <si>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</si>
  <si>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</si>
  <si>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</si>
  <si>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</si>
  <si>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</si>
  <si>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</si>
  <si>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</si>
  <si>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</si>
  <si>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</si>
  <si>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</si>
  <si>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</si>
  <si>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</si>
  <si>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</si>
  <si>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</si>
  <si>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</si>
  <si>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</si>
  <si>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</si>
  <si>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</si>
  <si>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</si>
  <si>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</si>
  <si>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</si>
  <si>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</si>
  <si>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</si>
  <si>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</si>
  <si>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</si>
  <si>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</si>
  <si>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</si>
  <si>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</si>
  <si>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</si>
  <si>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</si>
  <si>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</si>
  <si>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</si>
  <si>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</si>
  <si>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</si>
  <si>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</si>
  <si>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</si>
  <si>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</si>
  <si>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</si>
  <si>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</si>
  <si>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</si>
  <si>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</si>
  <si>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</si>
  <si>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</si>
  <si>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</si>
  <si>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</si>
  <si>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</si>
  <si>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</si>
  <si>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</si>
  <si>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</si>
  <si>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</si>
  <si>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</si>
  <si>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</si>
  <si>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</si>
  <si>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</si>
  <si>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</si>
  <si>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</si>
  <si>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</si>
  <si>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</si>
  <si>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</si>
  <si>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</si>
  <si>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</si>
  <si>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</si>
  <si>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</si>
  <si>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</si>
  <si>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</si>
  <si>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</si>
  <si>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</si>
  <si>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</si>
  <si>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</si>
  <si>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</si>
  <si>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</si>
  <si>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</si>
  <si>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</si>
  <si>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</si>
  <si>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</si>
  <si>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</si>
  <si>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</si>
  <si>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</si>
  <si>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</si>
  <si>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</si>
  <si>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</si>
  <si>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</si>
  <si>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</si>
  <si>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</si>
  <si>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</si>
  <si>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</si>
  <si>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</si>
  <si>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</si>
  <si>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</si>
  <si>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</si>
  <si>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</si>
  <si>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</si>
  <si>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</si>
  <si>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</si>
  <si>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</si>
  <si>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</si>
  <si>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</si>
  <si>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</si>
  <si>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</si>
  <si>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</si>
  <si>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</si>
  <si>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</si>
  <si>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</si>
  <si>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</si>
  <si>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</si>
  <si>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</si>
  <si>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</si>
  <si>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</si>
  <si>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</si>
  <si>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</si>
  <si>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</si>
  <si>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</si>
  <si>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</si>
  <si>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</si>
  <si>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</si>
  <si>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</si>
  <si>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</si>
  <si>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</si>
  <si>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</si>
  <si>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</si>
  <si>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</si>
  <si>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</si>
  <si>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</si>
  <si>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</si>
  <si>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</si>
  <si>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</si>
  <si>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</si>
  <si>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</si>
  <si>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</si>
  <si>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</si>
  <si>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</si>
  <si>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</si>
  <si>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</si>
  <si>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</si>
  <si>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</si>
  <si>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</si>
  <si>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</si>
  <si>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</si>
  <si>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</si>
  <si>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</si>
  <si>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</si>
  <si>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</si>
  <si>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</si>
  <si>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</si>
  <si>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</si>
  <si>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</si>
  <si>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</si>
  <si>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</si>
  <si>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</si>
  <si>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</si>
  <si>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</si>
  <si>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</si>
  <si>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</si>
  <si>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</si>
  <si>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</si>
  <si>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</si>
  <si>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</si>
  <si>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</si>
  <si>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</si>
  <si>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</si>
  <si>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</si>
  <si>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</si>
  <si>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</si>
  <si>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</si>
  <si>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</si>
  <si>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</si>
  <si>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</si>
  <si>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</si>
  <si>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</si>
  <si>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</si>
  <si>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</si>
  <si>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</si>
  <si>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</si>
  <si>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</si>
  <si>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</si>
  <si>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</si>
  <si>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</si>
  <si>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</si>
  <si>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</si>
  <si>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</si>
  <si>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</si>
  <si>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</si>
  <si>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</si>
  <si>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</si>
  <si>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</si>
  <si>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</si>
  <si>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</si>
  <si>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</si>
  <si>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</si>
  <si>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</si>
  <si>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</si>
  <si>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</si>
  <si>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</si>
  <si>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</si>
  <si>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</si>
  <si>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</si>
  <si>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</si>
  <si>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</si>
  <si>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</si>
  <si>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</si>
  <si>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</si>
  <si>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</si>
  <si>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</si>
  <si>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</si>
  <si>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</si>
  <si>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</si>
  <si>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</si>
  <si>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</si>
  <si>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</si>
  <si>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</si>
  <si>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</si>
  <si>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</si>
  <si>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</si>
  <si>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</si>
  <si>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</si>
  <si>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</si>
  <si>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</si>
  <si>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</si>
  <si>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</si>
  <si>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</si>
  <si>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</si>
  <si>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</si>
  <si>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</si>
  <si>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</si>
  <si>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</si>
  <si>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</si>
  <si>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</si>
  <si>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</si>
  <si>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</si>
  <si>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</si>
  <si>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</si>
  <si>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</si>
  <si>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</si>
  <si>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</si>
  <si>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</si>
  <si>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</si>
  <si>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</si>
  <si>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</si>
  <si>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</si>
  <si>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</si>
  <si>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</si>
  <si>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</si>
  <si>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</si>
  <si>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</si>
  <si>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</si>
  <si>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</si>
  <si>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</si>
  <si>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</si>
  <si>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</si>
  <si>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</si>
  <si>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</si>
  <si>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</si>
  <si>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</si>
  <si>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</si>
  <si>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</si>
  <si>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</si>
  <si>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</si>
  <si>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</si>
  <si>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</si>
  <si>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</si>
  <si>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</si>
  <si>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</si>
  <si>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</si>
  <si>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</si>
  <si>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</si>
  <si>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</si>
  <si>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</si>
  <si>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</si>
  <si>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</si>
  <si>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</si>
  <si>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</si>
  <si>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</si>
  <si>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</si>
  <si>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</si>
  <si>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</si>
  <si>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</si>
  <si>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</si>
  <si>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</si>
  <si>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</si>
  <si>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</si>
  <si>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</si>
  <si>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</si>
  <si>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</si>
  <si>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</si>
  <si>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</si>
  <si>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</si>
  <si>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</si>
  <si>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</si>
  <si>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</si>
  <si>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</si>
  <si>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</si>
  <si>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</si>
  <si>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</si>
  <si>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</si>
  <si>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</si>
  <si>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</si>
  <si>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</si>
  <si>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</si>
  <si>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</si>
  <si>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</si>
  <si>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</si>
  <si>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</si>
  <si>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</si>
  <si>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</si>
  <si>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</si>
  <si>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</si>
  <si>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</si>
  <si>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</si>
  <si>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</si>
  <si>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</si>
  <si>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</si>
  <si>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</si>
  <si>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</si>
  <si>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</si>
  <si>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</si>
  <si>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</si>
  <si>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</si>
  <si>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</si>
  <si>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</si>
  <si>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</si>
  <si>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</si>
  <si>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</si>
  <si>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</si>
  <si>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</si>
  <si>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</si>
  <si>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</si>
  <si>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</si>
  <si>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</si>
  <si>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</si>
  <si>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</si>
  <si>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</si>
  <si>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</si>
  <si>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</si>
  <si>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</si>
  <si>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</si>
  <si>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</si>
  <si>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</si>
  <si>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</si>
  <si>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</si>
  <si>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</si>
  <si>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</si>
  <si>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</si>
  <si>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</si>
  <si>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</si>
  <si>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</si>
  <si>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</si>
  <si>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</si>
  <si>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</si>
  <si>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</si>
  <si>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</si>
  <si>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</si>
  <si>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</si>
  <si>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</si>
  <si>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</si>
  <si>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</si>
  <si>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</si>
  <si>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</si>
  <si>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</si>
  <si>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</si>
  <si>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</si>
  <si>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</si>
  <si>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</si>
  <si>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</si>
  <si>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</si>
  <si>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</si>
  <si>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</si>
  <si>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</si>
  <si>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</si>
  <si>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</si>
  <si>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</si>
  <si>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</si>
  <si>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</si>
  <si>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</si>
  <si>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</si>
  <si>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</si>
  <si>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</si>
  <si>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</si>
  <si>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</si>
  <si>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</si>
  <si>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</si>
  <si>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</si>
  <si>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</si>
  <si>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</si>
  <si>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</si>
  <si>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</si>
  <si>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</si>
  <si>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</si>
  <si>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</si>
  <si>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</si>
  <si>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</si>
  <si>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</si>
  <si>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</si>
  <si>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</si>
  <si>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</si>
  <si>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</si>
  <si>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</si>
  <si>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</si>
  <si>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</si>
  <si>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</si>
  <si>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</si>
  <si>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</si>
  <si>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</si>
  <si>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</si>
  <si>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</si>
  <si>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</si>
  <si>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</si>
  <si>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</si>
  <si>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</si>
  <si>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</si>
  <si>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</si>
  <si>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</si>
  <si>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</si>
  <si>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</si>
  <si>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</si>
  <si>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</si>
  <si>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</si>
  <si>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</si>
  <si>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</si>
  <si>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</si>
  <si>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</si>
  <si>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</si>
  <si>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</si>
  <si>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</si>
  <si>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</si>
  <si>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</si>
  <si>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</si>
  <si>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</si>
  <si>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</si>
  <si>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</si>
  <si>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</si>
  <si>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</si>
  <si>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</si>
  <si>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</si>
  <si>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</si>
  <si>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</si>
  <si>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</si>
  <si>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</si>
  <si>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</si>
  <si>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</si>
  <si>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</si>
  <si>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</si>
  <si>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</si>
  <si>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</si>
  <si>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</si>
  <si>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</si>
  <si>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</si>
  <si>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</si>
  <si>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</si>
  <si>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</si>
  <si>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</si>
  <si>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</si>
  <si>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</si>
  <si>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</si>
  <si>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</si>
  <si>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</si>
  <si>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</si>
  <si>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</si>
  <si>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</si>
  <si>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</si>
  <si>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</si>
  <si>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</si>
  <si>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</si>
  <si>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</si>
  <si>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</si>
  <si>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</si>
  <si>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</si>
  <si>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</si>
  <si>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</si>
  <si>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</si>
  <si>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</si>
  <si>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</si>
  <si>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</si>
  <si>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</si>
  <si>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</si>
  <si>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</si>
  <si>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</si>
  <si>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</si>
  <si>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</si>
  <si>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</si>
  <si>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</si>
  <si>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</si>
  <si>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</si>
  <si>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</si>
  <si>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</si>
  <si>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</si>
  <si>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</si>
  <si>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</si>
  <si>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</si>
  <si>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</si>
  <si>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</si>
  <si>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</si>
  <si>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</si>
  <si>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</si>
  <si>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</si>
  <si>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</si>
  <si>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</si>
  <si>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</si>
  <si>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</si>
  <si>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</si>
  <si>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</si>
  <si>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</si>
  <si>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</si>
  <si>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</si>
  <si>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</si>
  <si>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</si>
  <si>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</si>
  <si>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</si>
  <si>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</si>
  <si>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</si>
  <si>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</si>
  <si>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</si>
  <si>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</si>
  <si>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</si>
  <si>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</si>
  <si>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</si>
  <si>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</si>
  <si>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</si>
  <si>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</si>
  <si>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</si>
  <si>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</si>
  <si>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</si>
  <si>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</si>
  <si>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</si>
  <si>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</si>
  <si>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</si>
  <si>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</si>
  <si>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</si>
  <si>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</si>
  <si>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</si>
  <si>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</si>
  <si>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</si>
  <si>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</si>
  <si>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</si>
  <si>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</si>
  <si>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</si>
  <si>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</si>
  <si>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</si>
  <si>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</si>
  <si>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</si>
  <si>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</si>
  <si>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</si>
  <si>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</si>
  <si>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</si>
  <si>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</si>
  <si>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</si>
  <si>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</si>
  <si>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</si>
  <si>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</si>
  <si>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</si>
  <si>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</si>
  <si>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</si>
  <si>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</si>
  <si>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</si>
  <si>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</si>
  <si>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</si>
  <si>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</si>
  <si>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</si>
  <si>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</si>
  <si>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</si>
  <si>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</si>
  <si>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</si>
  <si>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</si>
  <si>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</si>
  <si>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</si>
  <si>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</si>
  <si>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</si>
  <si>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</si>
  <si>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</si>
  <si>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</si>
  <si>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</si>
  <si>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</si>
  <si>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</si>
  <si>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</si>
  <si>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</si>
  <si>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</si>
  <si>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</si>
  <si>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</si>
  <si>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</si>
  <si>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</si>
  <si>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</si>
  <si>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</si>
  <si>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</si>
  <si>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</si>
  <si>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</si>
  <si>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</si>
  <si>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</si>
  <si>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</si>
  <si>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</si>
  <si>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</si>
  <si>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</si>
  <si>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</si>
  <si>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</si>
  <si>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</si>
  <si>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</si>
  <si>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</si>
  <si>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</si>
  <si>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</si>
  <si>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</si>
  <si>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</si>
  <si>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</si>
  <si>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</si>
  <si>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</si>
  <si>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</si>
  <si>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</si>
  <si>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</si>
  <si>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</si>
  <si>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</si>
  <si>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</si>
  <si>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</si>
  <si>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</si>
  <si>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</si>
  <si>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</si>
  <si>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</si>
  <si>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</si>
  <si>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</si>
  <si>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</si>
  <si>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</si>
  <si>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</si>
  <si>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</si>
  <si>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</si>
  <si>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</si>
  <si>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</si>
  <si>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</si>
  <si>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</si>
  <si>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</si>
  <si>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</si>
  <si>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</si>
  <si>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</si>
  <si>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</si>
  <si>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</si>
  <si>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</si>
  <si>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</si>
  <si>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</si>
  <si>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</si>
  <si>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</si>
  <si>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</si>
  <si>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</si>
  <si>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</si>
  <si>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</si>
  <si>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</si>
  <si>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</si>
  <si>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</si>
  <si>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</si>
  <si>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</si>
  <si>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</si>
  <si>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</si>
  <si>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</si>
  <si>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</si>
  <si>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</si>
  <si>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</si>
  <si>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</si>
  <si>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</si>
  <si>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</si>
  <si>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</si>
  <si>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</si>
  <si>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</si>
  <si>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</si>
  <si>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</si>
  <si>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</si>
  <si>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</si>
  <si>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</si>
  <si>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</si>
  <si>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</si>
  <si>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</si>
  <si>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</si>
  <si>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</si>
  <si>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</si>
  <si>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</si>
  <si>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</si>
  <si>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</si>
  <si>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</si>
  <si>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</si>
  <si>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</si>
  <si>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</si>
  <si>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</si>
  <si>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</si>
  <si>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</si>
  <si>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</si>
  <si>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</si>
  <si>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</si>
  <si>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</si>
  <si>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</si>
  <si>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</si>
  <si>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</si>
  <si>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</si>
  <si>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</si>
  <si>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</si>
  <si>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</si>
  <si>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</si>
  <si>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</si>
  <si>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</si>
  <si>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</si>
  <si>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</si>
  <si>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</si>
  <si>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</si>
  <si>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</si>
  <si>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</si>
  <si>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</si>
  <si>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</si>
  <si>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</si>
  <si>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</si>
  <si>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</si>
  <si>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</si>
  <si>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</si>
  <si>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</si>
  <si>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</si>
  <si>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</si>
  <si>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</si>
  <si>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</si>
  <si>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</si>
  <si>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</si>
  <si>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</si>
  <si>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</si>
  <si>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</si>
  <si>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</si>
  <si>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</si>
  <si>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</si>
  <si>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</si>
  <si>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</si>
  <si>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</si>
  <si>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</si>
  <si>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</si>
  <si>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</si>
  <si>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</si>
  <si>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</si>
  <si>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</si>
  <si>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</si>
  <si>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</si>
  <si>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</si>
  <si>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</si>
  <si>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</si>
  <si>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</si>
  <si>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</si>
  <si>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</si>
  <si>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</si>
  <si>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</si>
  <si>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</si>
  <si>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</si>
  <si>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</si>
  <si>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</si>
  <si>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</si>
  <si>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</si>
  <si>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</si>
  <si>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</si>
  <si>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</si>
  <si>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</si>
  <si>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</si>
  <si>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</si>
  <si>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</si>
  <si>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</si>
  <si>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</si>
  <si>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</si>
  <si>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</si>
  <si>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</si>
  <si>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</si>
  <si>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</si>
  <si>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</si>
  <si>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</si>
  <si>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</si>
  <si>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</si>
  <si>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</si>
  <si>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</si>
  <si>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</si>
  <si>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</si>
  <si>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</si>
  <si>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</si>
  <si>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</si>
  <si>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</si>
  <si>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</si>
  <si>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</si>
  <si>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</si>
  <si>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</si>
  <si>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</si>
  <si>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</si>
  <si>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</si>
  <si>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</si>
  <si>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</si>
  <si>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</si>
  <si>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</si>
  <si>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</si>
  <si>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</si>
  <si>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</si>
  <si>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</si>
  <si>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</si>
  <si>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</si>
  <si>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</si>
  <si>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</si>
  <si>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</si>
  <si>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</si>
  <si>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</si>
  <si>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</si>
  <si>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</si>
  <si>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</si>
  <si>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</si>
  <si>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</si>
  <si>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</si>
  <si>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</si>
  <si>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</si>
  <si>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</si>
  <si>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</si>
  <si>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</si>
  <si>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</si>
  <si>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</si>
  <si>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</si>
  <si>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</si>
  <si>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</si>
  <si>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</si>
  <si>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</si>
  <si>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</si>
  <si>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</si>
  <si>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</si>
  <si>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</si>
  <si>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</si>
  <si>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</si>
  <si>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</si>
  <si>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</si>
  <si>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</si>
  <si>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</si>
  <si>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</si>
  <si>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</si>
  <si>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</si>
  <si>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</si>
  <si>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</si>
  <si>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</si>
  <si>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</si>
  <si>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</si>
  <si>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</si>
  <si>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</si>
  <si>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</si>
  <si>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</si>
  <si>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</si>
  <si>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</si>
  <si>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</si>
  <si>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</si>
  <si>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</si>
  <si>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</si>
  <si>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</si>
  <si>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</si>
  <si>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</si>
  <si>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</si>
  <si>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</si>
  <si>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</si>
  <si>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</si>
  <si>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</si>
  <si>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</si>
  <si>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</si>
  <si>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</si>
  <si>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</si>
  <si>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</si>
  <si>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</si>
  <si>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</si>
  <si>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</si>
  <si>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</si>
  <si>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</si>
  <si>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</si>
  <si>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</si>
  <si>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</si>
  <si>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</si>
  <si>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</si>
  <si>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</si>
  <si>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</si>
  <si>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</si>
  <si>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</si>
  <si>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</si>
  <si>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</si>
  <si>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</si>
  <si>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</si>
  <si>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</si>
  <si>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</si>
  <si>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</si>
  <si>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</si>
  <si>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</si>
  <si>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</si>
  <si>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</si>
  <si>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</si>
  <si>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</si>
  <si>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</si>
  <si>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</si>
  <si>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</si>
  <si>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</si>
  <si>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</si>
  <si>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</si>
  <si>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</si>
  <si>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</si>
  <si>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</si>
  <si>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</si>
  <si>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</si>
  <si>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</si>
  <si>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</si>
  <si>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</si>
  <si>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</si>
  <si>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</si>
  <si>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</si>
  <si>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</si>
  <si>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</si>
  <si>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</si>
  <si>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</si>
  <si>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</si>
  <si>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</si>
  <si>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</si>
  <si>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</si>
  <si>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</si>
  <si>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</si>
  <si>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</si>
  <si>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</si>
  <si>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</si>
  <si>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</si>
  <si>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</si>
  <si>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</si>
  <si>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</si>
  <si>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</si>
  <si>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</si>
  <si>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</si>
  <si>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</si>
  <si>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</si>
  <si>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</si>
  <si>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</si>
  <si>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</si>
  <si>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</si>
  <si>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</si>
  <si>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</si>
  <si>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</si>
  <si>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</si>
  <si>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</si>
  <si>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</si>
  <si>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</si>
  <si>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</si>
  <si>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</si>
  <si>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</si>
  <si>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</si>
  <si>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</si>
  <si>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</si>
  <si>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</si>
  <si>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</si>
  <si>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</si>
  <si>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</si>
  <si>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</si>
  <si>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</si>
  <si>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</si>
  <si>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</si>
  <si>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</si>
  <si>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</si>
  <si>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</si>
  <si>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</si>
  <si>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</si>
  <si>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</si>
  <si>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</si>
  <si>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</si>
  <si>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</si>
  <si>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</si>
  <si>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</si>
  <si>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</si>
  <si>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</si>
  <si>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</si>
  <si>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</si>
  <si>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</si>
  <si>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</si>
  <si>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</si>
  <si>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</si>
  <si>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</si>
  <si>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</si>
  <si>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</si>
  <si>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</si>
  <si>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</si>
  <si>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</si>
  <si>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</si>
  <si>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</si>
  <si>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</si>
  <si>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</si>
  <si>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</si>
  <si>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</si>
  <si>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</si>
  <si>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</si>
  <si>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</si>
  <si>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</si>
  <si>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</si>
  <si>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</si>
  <si>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</si>
  <si>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</si>
  <si>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</si>
  <si>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</si>
  <si>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</si>
  <si>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</si>
  <si>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</si>
  <si>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</si>
  <si>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</si>
  <si>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</si>
  <si>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</si>
  <si>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</si>
  <si>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</si>
  <si>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</si>
  <si>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</si>
  <si>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</si>
  <si>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</si>
  <si>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</si>
  <si>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</si>
  <si>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</si>
  <si>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</si>
  <si>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</si>
  <si>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</si>
  <si>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</si>
  <si>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</si>
  <si>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</si>
  <si>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</si>
  <si>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</si>
  <si>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</si>
  <si>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</si>
  <si>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</si>
  <si>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</si>
  <si>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</si>
  <si>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</si>
  <si>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</si>
  <si>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</si>
  <si>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</si>
  <si>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</si>
  <si>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</si>
  <si>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</si>
  <si>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</si>
  <si>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</si>
  <si>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</si>
  <si>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</si>
  <si>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</si>
  <si>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</si>
  <si>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</si>
  <si>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</si>
  <si>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</si>
  <si>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</si>
  <si>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</si>
  <si>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</si>
  <si>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</si>
  <si>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</si>
  <si>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</si>
  <si>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</si>
  <si>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</si>
  <si>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</si>
  <si>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</si>
  <si>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</si>
  <si>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</si>
  <si>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</si>
  <si>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</si>
  <si>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</si>
  <si>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</si>
  <si>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</si>
  <si>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</si>
  <si>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</si>
  <si>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</si>
  <si>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</si>
  <si>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</si>
  <si>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</si>
  <si>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</si>
  <si>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</si>
  <si>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</si>
  <si>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</si>
  <si>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</si>
  <si>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</si>
  <si>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</si>
  <si>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</si>
  <si>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</si>
  <si>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</si>
  <si>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</si>
  <si>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</si>
  <si>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</si>
  <si>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</si>
  <si>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</si>
  <si>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</si>
  <si>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</si>
  <si>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</si>
  <si>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</si>
  <si>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</si>
  <si>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</si>
  <si>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</si>
  <si>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</si>
  <si>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</si>
  <si>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</si>
  <si>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</si>
  <si>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</si>
  <si>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</si>
  <si>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</si>
  <si>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</si>
  <si>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</si>
  <si>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</si>
  <si>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</si>
  <si>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</si>
  <si>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</si>
  <si>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</si>
  <si>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</si>
  <si>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</si>
  <si>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</si>
  <si>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</si>
  <si>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</si>
  <si>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</si>
  <si>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</si>
  <si>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</si>
  <si>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</si>
  <si>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</si>
  <si>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</si>
  <si>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</si>
  <si>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</si>
  <si>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</si>
  <si>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</si>
  <si>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</si>
  <si>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</si>
  <si>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</si>
  <si>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</si>
  <si>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</si>
  <si>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</si>
  <si>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</si>
  <si>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</si>
  <si>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</si>
  <si>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</si>
  <si>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</si>
  <si>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</si>
  <si>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</si>
  <si>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</si>
  <si>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</si>
  <si>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</si>
  <si>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</si>
  <si>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</si>
  <si>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</si>
  <si>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</si>
  <si>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</si>
  <si>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</si>
  <si>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</si>
  <si>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</si>
  <si>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</si>
  <si>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</si>
  <si>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</si>
  <si>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</si>
  <si>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</si>
  <si>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</si>
  <si>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</si>
  <si>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</si>
  <si>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</si>
  <si>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</si>
  <si>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</si>
  <si>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</si>
  <si>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</si>
  <si>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</si>
  <si>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</si>
  <si>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</si>
  <si>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</si>
  <si>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</si>
  <si>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</si>
  <si>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</si>
  <si>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</si>
  <si>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</si>
  <si>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</si>
  <si>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</si>
  <si>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</si>
  <si>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</si>
  <si>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</si>
  <si>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</si>
  <si>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</si>
  <si>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</si>
  <si>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</si>
  <si>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</si>
  <si>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</si>
  <si>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</si>
  <si>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</si>
  <si>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</si>
  <si>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</si>
  <si>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</si>
  <si>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</si>
  <si>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</si>
  <si>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</si>
  <si>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</si>
  <si>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</si>
  <si>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</si>
  <si>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</si>
  <si>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</si>
  <si>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</si>
  <si>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</si>
  <si>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</si>
  <si>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</si>
  <si>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</si>
  <si>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</si>
  <si>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</si>
  <si>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</si>
  <si>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</si>
  <si>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</si>
  <si>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</si>
  <si>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</si>
  <si>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</si>
  <si>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</si>
  <si>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</si>
  <si>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</si>
  <si>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</si>
  <si>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</si>
  <si>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</si>
  <si>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</si>
  <si>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</si>
  <si>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</si>
  <si>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</si>
  <si>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</si>
  <si>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</si>
  <si>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</si>
  <si>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</si>
  <si>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</si>
  <si>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</si>
  <si>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</si>
  <si>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</si>
  <si>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</si>
  <si>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</si>
  <si>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</si>
  <si>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</si>
  <si>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</si>
  <si>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</si>
  <si>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</si>
  <si>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</si>
  <si>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</si>
  <si>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</si>
  <si>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</si>
  <si>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</si>
  <si>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</si>
  <si>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</si>
  <si>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</si>
  <si>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</si>
  <si>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</si>
  <si>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</si>
  <si>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</si>
  <si>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</si>
  <si>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</si>
  <si>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</si>
  <si>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</si>
  <si>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</si>
  <si>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</si>
  <si>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</si>
  <si>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</si>
  <si>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</si>
  <si>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</si>
  <si>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</si>
  <si>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</si>
  <si>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</si>
  <si>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</si>
  <si>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</si>
  <si>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</si>
  <si>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</si>
  <si>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</si>
  <si>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</si>
  <si>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</si>
  <si>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</si>
  <si>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</si>
  <si>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</si>
  <si>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</si>
  <si>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</si>
  <si>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</si>
  <si>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</si>
  <si>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</si>
  <si>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</si>
  <si>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</si>
  <si>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</si>
  <si>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</si>
  <si>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</si>
  <si>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</si>
  <si>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</si>
  <si>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</si>
  <si>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</si>
  <si>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</si>
  <si>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</si>
  <si>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</si>
  <si>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</si>
  <si>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</si>
  <si>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</si>
  <si>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</si>
  <si>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</si>
  <si>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</si>
  <si>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</si>
  <si>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</si>
  <si>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</si>
  <si>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</si>
  <si>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</si>
  <si>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</si>
  <si>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</si>
  <si>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</si>
  <si>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</si>
  <si>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</si>
  <si>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</si>
  <si>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</si>
  <si>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</si>
  <si>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</si>
  <si>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</si>
  <si>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</si>
  <si>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</si>
  <si>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</si>
  <si>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</si>
  <si>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</si>
  <si>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</si>
  <si>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</si>
  <si>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</si>
  <si>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</si>
  <si>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</si>
  <si>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</si>
  <si>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</si>
  <si>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</si>
  <si>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</si>
  <si>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</si>
  <si>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</si>
  <si>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</si>
  <si>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</si>
  <si>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</si>
  <si>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</si>
  <si>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</si>
  <si>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</si>
  <si>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</si>
  <si>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</si>
  <si>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</si>
  <si>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</si>
  <si>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</si>
  <si>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</si>
  <si>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</si>
  <si>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</si>
  <si>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</si>
  <si>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</si>
  <si>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</si>
  <si>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</si>
  <si>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</si>
  <si>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</si>
  <si>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</si>
  <si>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</si>
  <si>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</si>
  <si>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</si>
  <si>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</si>
  <si>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</si>
  <si>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</si>
  <si>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</si>
  <si>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</si>
  <si>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</si>
  <si>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</si>
  <si>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</si>
  <si>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</si>
  <si>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</si>
  <si>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</si>
  <si>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</si>
  <si>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</si>
  <si>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</si>
  <si>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</si>
  <si>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</si>
  <si>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</si>
  <si>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</si>
  <si>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</si>
  <si>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</si>
  <si>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</si>
  <si>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</si>
  <si>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</si>
  <si>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</si>
  <si>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</si>
  <si>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</si>
  <si>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</si>
  <si>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</si>
  <si>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</si>
  <si>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</si>
  <si>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</si>
  <si>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</si>
  <si>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</si>
  <si>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</si>
  <si>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</si>
  <si>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</si>
  <si>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</si>
  <si>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</si>
  <si>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</si>
  <si>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</si>
  <si>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</si>
  <si>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</si>
  <si>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</si>
  <si>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</si>
  <si>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</si>
  <si>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</si>
  <si>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</si>
  <si>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</si>
  <si>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</si>
  <si>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</si>
  <si>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</si>
  <si>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</si>
  <si>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</si>
  <si>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</si>
  <si>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</si>
  <si>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</si>
  <si>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</si>
  <si>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</si>
  <si>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</si>
  <si>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</si>
  <si>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</si>
  <si>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</si>
  <si>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</si>
  <si>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</si>
  <si>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</si>
  <si>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</si>
  <si>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</si>
  <si>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</si>
  <si>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</si>
  <si>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</si>
  <si>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</si>
  <si>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</si>
  <si>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</si>
  <si>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</si>
  <si>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</si>
  <si>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</si>
  <si>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</si>
  <si>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</si>
  <si>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</si>
  <si>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</si>
  <si>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</si>
  <si>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</si>
  <si>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</si>
  <si>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</si>
  <si>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</si>
  <si>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</si>
  <si>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</si>
  <si>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</si>
  <si>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</si>
  <si>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</si>
  <si>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</si>
  <si>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</si>
  <si>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</si>
  <si>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</si>
  <si>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</si>
  <si>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</si>
  <si>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</si>
  <si>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</si>
  <si>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</si>
  <si>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</si>
  <si>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</si>
  <si>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</si>
  <si>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</si>
  <si>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</si>
  <si>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</si>
  <si>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</si>
  <si>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</si>
  <si>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</si>
  <si>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</si>
  <si>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</si>
  <si>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</si>
  <si>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</si>
  <si>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</si>
  <si>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</si>
  <si>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</si>
  <si>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</si>
  <si>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</si>
  <si>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</si>
  <si>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</si>
  <si>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</si>
  <si>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</si>
  <si>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</si>
  <si>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</si>
  <si>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</si>
  <si>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</si>
  <si>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</si>
  <si>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</si>
  <si>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</si>
  <si>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</si>
  <si>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</si>
  <si>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</si>
  <si>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</si>
  <si>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</si>
  <si>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</si>
  <si>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</si>
  <si>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</si>
  <si>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</si>
  <si>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</si>
  <si>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</si>
  <si>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</si>
  <si>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</si>
  <si>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</si>
  <si>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</si>
  <si>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</si>
  <si>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</si>
  <si>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</si>
  <si>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</si>
  <si>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</si>
  <si>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</si>
  <si>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</si>
  <si>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</si>
  <si>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</si>
  <si>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</si>
  <si>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</si>
  <si>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</si>
  <si>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</si>
  <si>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</si>
  <si>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</si>
  <si>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</si>
  <si>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</si>
  <si>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</si>
  <si>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</si>
  <si>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</si>
  <si>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</si>
  <si>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</si>
  <si>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</si>
  <si>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</si>
  <si>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</si>
  <si>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</si>
  <si>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</si>
  <si>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</si>
  <si>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</si>
  <si>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</si>
  <si>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</si>
  <si>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</si>
  <si>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</si>
  <si>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</si>
  <si>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</si>
  <si>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</si>
  <si>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</si>
  <si>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</si>
  <si>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</si>
  <si>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</si>
  <si>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</si>
  <si>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</si>
  <si>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</si>
  <si>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</si>
  <si>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</si>
  <si>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</si>
  <si>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</si>
  <si>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</si>
  <si>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</si>
  <si>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</si>
  <si>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</si>
  <si>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</si>
  <si>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</si>
  <si>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</si>
  <si>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</si>
  <si>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</si>
  <si>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</si>
  <si>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</si>
  <si>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</si>
  <si>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</si>
  <si>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</si>
  <si>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</si>
  <si>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</si>
  <si>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</si>
  <si>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</si>
  <si>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</si>
  <si>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</si>
  <si>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</si>
  <si>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</si>
  <si>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</si>
  <si>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</si>
  <si>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</si>
  <si>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</si>
  <si>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</si>
  <si>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</si>
  <si>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</si>
  <si>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</si>
  <si>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</si>
  <si>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</si>
  <si>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</si>
  <si>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</si>
  <si>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</si>
  <si>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</si>
  <si>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</si>
  <si>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</si>
  <si>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</si>
  <si>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</si>
  <si>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</si>
  <si>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</si>
  <si>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</si>
  <si>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</si>
  <si>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</si>
  <si>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</si>
  <si>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</si>
  <si>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</si>
  <si>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</si>
  <si>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</si>
  <si>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</si>
  <si>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</si>
  <si>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</si>
  <si>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</si>
  <si>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</si>
  <si>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</si>
  <si>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</si>
  <si>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</si>
  <si>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</si>
  <si>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</si>
  <si>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</si>
  <si>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</si>
  <si>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</si>
  <si>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</si>
  <si>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</si>
  <si>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</si>
  <si>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</si>
  <si>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</si>
  <si>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</si>
  <si>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</si>
  <si>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</si>
  <si>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</si>
  <si>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</si>
  <si>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</si>
  <si>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</si>
  <si>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</si>
  <si>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</si>
  <si>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</si>
  <si>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</si>
  <si>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</si>
  <si>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</si>
  <si>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</si>
  <si>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</si>
  <si>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</si>
  <si>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</si>
  <si>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</si>
  <si>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</si>
  <si>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</si>
  <si>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</si>
  <si>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</si>
  <si>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</si>
  <si>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</si>
  <si>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</si>
  <si>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</si>
  <si>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</si>
  <si>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</si>
  <si>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</si>
  <si>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</si>
  <si>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</si>
  <si>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</si>
  <si>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</si>
  <si>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</si>
  <si>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</si>
  <si>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</si>
  <si>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</si>
  <si>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</si>
  <si>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</si>
  <si>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</si>
  <si>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</si>
  <si>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</si>
  <si>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</si>
  <si>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</si>
  <si>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</si>
  <si>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</si>
  <si>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</si>
  <si>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</si>
  <si>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</si>
  <si>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</si>
  <si>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</si>
  <si>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</si>
  <si>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</si>
  <si>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</si>
  <si>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</si>
  <si>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</si>
  <si>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</si>
  <si>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</si>
  <si>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</si>
  <si>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</si>
  <si>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</si>
  <si>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</si>
  <si>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</si>
  <si>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</si>
  <si>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</si>
  <si>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</si>
  <si>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</si>
  <si>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</si>
  <si>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</si>
  <si>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</si>
  <si>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</si>
  <si>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</si>
  <si>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</si>
  <si>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</si>
  <si>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</si>
  <si>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</si>
  <si>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</si>
  <si>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</si>
  <si>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</si>
  <si>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</si>
  <si>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</si>
  <si>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</si>
  <si>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</si>
  <si>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</si>
  <si>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</si>
  <si>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</si>
  <si>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</si>
  <si>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</si>
  <si>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</si>
  <si>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</si>
  <si>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</si>
  <si>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</si>
  <si>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</si>
  <si>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</si>
  <si>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</si>
  <si>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</si>
  <si>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</si>
  <si>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</si>
  <si>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</si>
  <si>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</si>
  <si>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</si>
  <si>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</si>
  <si>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</si>
  <si>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</si>
  <si>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</si>
  <si>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</si>
  <si>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</si>
  <si>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</si>
  <si>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</si>
  <si>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</si>
  <si>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</si>
  <si>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</si>
  <si>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</si>
  <si>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</si>
  <si>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</si>
  <si>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</si>
  <si>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</si>
  <si>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</si>
  <si>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</si>
  <si>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</si>
  <si>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</si>
  <si>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</si>
  <si>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</si>
  <si>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</si>
  <si>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</si>
  <si>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</si>
  <si>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</si>
  <si>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</si>
  <si>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</si>
  <si>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</si>
  <si>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</si>
  <si>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</si>
  <si>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</si>
  <si>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</si>
  <si>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</si>
  <si>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</si>
  <si>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</si>
  <si>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</si>
  <si>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</si>
  <si>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</si>
  <si>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</si>
  <si>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</si>
  <si>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</si>
  <si>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</si>
  <si>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</si>
  <si>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</si>
  <si>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</si>
  <si>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</si>
  <si>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</si>
  <si>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</si>
  <si>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</si>
  <si>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</si>
  <si>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</si>
  <si>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</si>
  <si>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</si>
  <si>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</si>
  <si>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</si>
  <si>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</si>
  <si>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</si>
  <si>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</si>
  <si>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</si>
  <si>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</si>
  <si>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</si>
  <si>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</si>
  <si>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</si>
  <si>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</si>
  <si>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</si>
  <si>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</si>
  <si>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</si>
  <si>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</si>
  <si>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</si>
  <si>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</si>
  <si>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</si>
  <si>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</si>
  <si>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</si>
  <si>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</si>
  <si>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</si>
  <si>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</si>
  <si>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</si>
  <si>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</si>
  <si>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</si>
  <si>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</si>
  <si>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</si>
  <si>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</si>
  <si>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</si>
  <si>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</si>
  <si>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</si>
  <si>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</si>
  <si>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</si>
  <si>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</si>
  <si>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</si>
  <si>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</si>
  <si>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</si>
  <si>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</si>
  <si>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</si>
  <si>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</si>
  <si>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</si>
  <si>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</si>
  <si>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</si>
  <si>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</si>
  <si>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</si>
  <si>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</si>
  <si>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</si>
  <si>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</si>
  <si>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</si>
  <si>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</si>
  <si>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</si>
  <si>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</si>
  <si>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</si>
  <si>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</si>
  <si>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</si>
  <si>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</si>
  <si>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</si>
  <si>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</si>
  <si>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</si>
  <si>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</si>
  <si>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</si>
  <si>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</si>
  <si>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</si>
  <si>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</si>
  <si>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</si>
  <si>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</si>
  <si>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</si>
  <si>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</si>
  <si>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</si>
  <si>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</si>
  <si>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</si>
  <si>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</si>
  <si>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</si>
  <si>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</si>
  <si>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</si>
  <si>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</si>
  <si>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</si>
  <si>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</si>
  <si>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</si>
  <si>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</si>
  <si>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</si>
  <si>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</si>
  <si>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</si>
  <si>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</si>
  <si>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</si>
  <si>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</si>
  <si>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</si>
  <si>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</si>
  <si>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</si>
  <si>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</si>
  <si>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</si>
  <si>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</si>
  <si>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</si>
  <si>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</si>
  <si>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</si>
  <si>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</si>
  <si>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</si>
  <si>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</si>
  <si>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</si>
  <si>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</si>
  <si>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</si>
  <si>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</si>
  <si>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</si>
  <si>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</si>
  <si>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</si>
  <si>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</si>
  <si>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</si>
  <si>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</si>
  <si>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</si>
  <si>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</si>
  <si>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</si>
  <si>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</si>
  <si>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</si>
  <si>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</si>
  <si>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</si>
  <si>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</si>
  <si>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</si>
  <si>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</si>
  <si>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</si>
  <si>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</si>
  <si>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</si>
  <si>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</si>
  <si>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</si>
  <si>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</si>
  <si>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</si>
  <si>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</si>
  <si>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</si>
  <si>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</si>
  <si>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</si>
  <si>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</si>
  <si>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</si>
  <si>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</si>
  <si>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</si>
  <si>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</si>
  <si>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</si>
  <si>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</si>
  <si>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</si>
  <si>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</si>
  <si>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</si>
  <si>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</si>
  <si>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</si>
  <si>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</si>
  <si>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</si>
  <si>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</si>
  <si>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</si>
  <si>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</si>
  <si>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</si>
  <si>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</si>
  <si>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</si>
  <si>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</si>
  <si>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</si>
  <si>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</si>
  <si>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</si>
  <si>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</si>
  <si>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</si>
  <si>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</si>
  <si>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</si>
  <si>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</si>
  <si>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</si>
  <si>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</si>
  <si>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</si>
  <si>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</si>
  <si>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</si>
  <si>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</si>
  <si>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</si>
  <si>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</si>
  <si>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</si>
  <si>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</si>
  <si>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</si>
  <si>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</si>
  <si>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</si>
  <si>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</si>
  <si>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</si>
  <si>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</si>
  <si>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</si>
  <si>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</si>
  <si>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</si>
  <si>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</si>
  <si>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</si>
  <si>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</si>
  <si>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</si>
  <si>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</si>
  <si>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</si>
  <si>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</si>
  <si>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</si>
  <si>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</si>
  <si>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</si>
  <si>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</si>
  <si>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</si>
  <si>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</si>
  <si>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</si>
  <si>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</si>
  <si>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</si>
  <si>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</si>
  <si>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</si>
  <si>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</si>
  <si>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</si>
  <si>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</si>
  <si>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</si>
  <si>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</si>
  <si>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</si>
  <si>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</si>
  <si>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</si>
  <si>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</si>
  <si>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</si>
  <si>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</si>
  <si>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</si>
  <si>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</si>
  <si>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</si>
  <si>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</si>
  <si>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</si>
  <si>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</si>
  <si>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</si>
  <si>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</si>
  <si>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</si>
  <si>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</si>
  <si>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</si>
  <si>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</si>
  <si>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</si>
  <si>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</si>
  <si>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</si>
  <si>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</si>
  <si>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</si>
  <si>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</si>
  <si>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</si>
  <si>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</si>
  <si>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</si>
  <si>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</si>
  <si>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</si>
  <si>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</si>
  <si>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</si>
  <si>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</si>
  <si>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</si>
  <si>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</si>
  <si>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</si>
  <si>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</si>
  <si>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</si>
  <si>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</si>
  <si>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</si>
  <si>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</si>
  <si>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</si>
  <si>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</si>
  <si>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</si>
  <si>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</si>
  <si>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</si>
  <si>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</si>
  <si>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</si>
  <si>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</si>
  <si>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</si>
  <si>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</si>
  <si>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</si>
  <si>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</si>
  <si>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</si>
  <si>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</si>
  <si>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</si>
  <si>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</si>
  <si>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</si>
  <si>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</si>
  <si>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</si>
  <si>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</si>
  <si>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</si>
  <si>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</si>
  <si>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</si>
  <si>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</si>
  <si>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</si>
  <si>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</si>
  <si>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</si>
  <si>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</si>
  <si>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</si>
  <si>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</si>
  <si>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</si>
  <si>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</si>
  <si>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</si>
  <si>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</si>
  <si>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</si>
  <si>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</si>
  <si>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</si>
  <si>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</si>
  <si>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</si>
  <si>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</si>
  <si>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</si>
  <si>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</si>
  <si>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</si>
  <si>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</si>
  <si>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</si>
  <si>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</si>
  <si>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</si>
  <si>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</si>
  <si>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</si>
  <si>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</si>
  <si>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</si>
  <si>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</si>
  <si>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</si>
  <si>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</si>
  <si>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</si>
  <si>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</si>
  <si>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</si>
  <si>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</si>
  <si>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</si>
  <si>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</si>
  <si>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</si>
  <si>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</si>
  <si>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</si>
  <si>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</si>
  <si>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</si>
  <si>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</si>
  <si>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</si>
  <si>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</si>
  <si>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</si>
  <si>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</si>
  <si>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</si>
  <si>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</si>
  <si>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</si>
  <si>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</si>
  <si>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</si>
  <si>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</si>
  <si>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</si>
  <si>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</si>
  <si>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</si>
  <si>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</si>
  <si>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</si>
  <si>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</si>
  <si>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</si>
  <si>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</si>
  <si>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</si>
  <si>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</si>
  <si>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</si>
  <si>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</si>
  <si>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</si>
  <si>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</si>
  <si>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</si>
  <si>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</si>
  <si>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</si>
  <si>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</si>
  <si>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</si>
  <si>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</si>
  <si>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</si>
  <si>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</si>
  <si>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</si>
  <si>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</si>
  <si>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</si>
  <si>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</si>
  <si>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</si>
  <si>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</si>
  <si>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</si>
  <si>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</si>
  <si>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</si>
  <si>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</si>
  <si>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</si>
  <si>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</si>
  <si>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</si>
  <si>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</si>
  <si>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</si>
  <si>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</si>
  <si>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</si>
  <si>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</si>
  <si>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</si>
  <si>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</si>
  <si>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</si>
  <si>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</si>
  <si>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</si>
  <si>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</si>
  <si>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</si>
  <si>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</si>
  <si>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</si>
  <si>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</si>
  <si>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</si>
  <si>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</si>
  <si>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</si>
  <si>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</si>
  <si>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</si>
  <si>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</si>
  <si>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</si>
  <si>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</si>
  <si>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</si>
  <si>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</si>
  <si>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</si>
  <si>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</si>
  <si>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</si>
  <si>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</si>
  <si>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</si>
  <si>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</si>
  <si>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</si>
  <si>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</si>
  <si>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</si>
  <si>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</si>
  <si>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</si>
  <si>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</si>
  <si>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</si>
  <si>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</si>
  <si>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</si>
  <si>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</si>
  <si>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</si>
  <si>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</si>
  <si>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</si>
  <si>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</si>
  <si>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</si>
  <si>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</si>
  <si>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</si>
  <si>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</si>
  <si>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</si>
  <si>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</si>
  <si>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</si>
  <si>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</si>
  <si>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</si>
  <si>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</si>
  <si>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</si>
  <si>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</si>
  <si>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</si>
  <si>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</si>
  <si>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</si>
  <si>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</si>
  <si>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</si>
  <si>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</si>
  <si>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</si>
  <si>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</si>
  <si>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</si>
  <si>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</si>
  <si>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</si>
  <si>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</si>
  <si>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</si>
  <si>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</si>
  <si>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</si>
  <si>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</si>
  <si>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</si>
  <si>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</si>
  <si>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</si>
  <si>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</si>
  <si>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</si>
  <si>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</si>
  <si>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</si>
  <si>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</si>
  <si>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</si>
  <si>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</si>
  <si>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</si>
  <si>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</si>
  <si>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</si>
  <si>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</si>
  <si>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</si>
  <si>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</si>
  <si>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</si>
  <si>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</si>
  <si>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</si>
  <si>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</si>
  <si>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</si>
  <si>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</si>
  <si>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</si>
  <si>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</si>
  <si>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</si>
  <si>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</si>
  <si>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</si>
  <si>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</si>
  <si>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</si>
  <si>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</si>
  <si>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</si>
  <si>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</si>
  <si>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</si>
  <si>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</si>
  <si>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</si>
  <si>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</si>
  <si>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</si>
  <si>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</si>
  <si>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</si>
  <si>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</si>
  <si>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</si>
  <si>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</si>
  <si>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</si>
  <si>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</si>
  <si>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</si>
  <si>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</si>
  <si>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</si>
  <si>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</si>
  <si>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</si>
  <si>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</si>
  <si>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</si>
  <si>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</si>
  <si>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</si>
  <si>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</si>
  <si>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</si>
  <si>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</si>
  <si>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</si>
  <si>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</si>
  <si>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</si>
  <si>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</si>
  <si>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</si>
  <si>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</si>
  <si>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</si>
  <si>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</si>
  <si>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</si>
  <si>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</si>
  <si>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</si>
  <si>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</si>
  <si>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</si>
  <si>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</si>
  <si>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</si>
  <si>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</si>
  <si>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</si>
  <si>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</si>
  <si>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</si>
  <si>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</si>
  <si>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</si>
  <si>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</si>
  <si>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</si>
  <si>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</si>
  <si>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</si>
  <si>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</si>
  <si>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</si>
  <si>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</si>
  <si>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</si>
  <si>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</si>
  <si>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</si>
  <si>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</si>
  <si>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</si>
  <si>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</si>
  <si>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</si>
  <si>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</si>
  <si>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</si>
  <si>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</si>
  <si>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</si>
  <si>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</si>
  <si>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</si>
  <si>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</si>
  <si>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</si>
  <si>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</si>
  <si>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</si>
  <si>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</si>
  <si>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</si>
  <si>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</si>
  <si>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</si>
  <si>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</si>
  <si>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</si>
  <si>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</si>
  <si>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</si>
  <si>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</si>
  <si>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</si>
  <si>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</si>
  <si>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</si>
  <si>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</si>
  <si>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</si>
  <si>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</si>
  <si>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</si>
  <si>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</si>
  <si>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</si>
  <si>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</si>
  <si>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</si>
  <si>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</si>
  <si>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</si>
  <si>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</si>
  <si>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</si>
  <si>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</si>
  <si>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</si>
  <si>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</si>
  <si>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</si>
  <si>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</si>
  <si>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</si>
  <si>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</si>
  <si>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</si>
  <si>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</si>
  <si>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</si>
  <si>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</si>
  <si>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</si>
  <si>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</si>
  <si>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</si>
  <si>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</si>
  <si>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</si>
  <si>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</si>
  <si>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</si>
  <si>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</si>
  <si>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</si>
  <si>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</si>
  <si>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</si>
  <si>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</si>
  <si>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</si>
  <si>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</si>
  <si>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</si>
  <si>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</si>
  <si>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</si>
  <si>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</si>
  <si>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</si>
  <si>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</si>
  <si>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</si>
  <si>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</si>
  <si>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</si>
  <si>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</si>
  <si>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</si>
  <si>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</si>
  <si>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</si>
  <si>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</si>
  <si>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</si>
  <si>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</si>
  <si>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</si>
  <si>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</si>
  <si>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</si>
  <si>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</si>
  <si>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</si>
  <si>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</si>
  <si>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</si>
  <si>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</si>
  <si>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</si>
  <si>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</si>
  <si>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</si>
  <si>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</si>
  <si>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</si>
  <si>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</si>
  <si>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</si>
  <si>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</si>
  <si>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</si>
  <si>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</si>
  <si>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</si>
  <si>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</si>
  <si>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</si>
  <si>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</si>
  <si>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</si>
  <si>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</si>
  <si>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</si>
  <si>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</si>
  <si>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</si>
  <si>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</si>
  <si>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</si>
  <si>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</si>
  <si>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</si>
  <si>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</si>
  <si>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</si>
  <si>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</si>
  <si>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</si>
  <si>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</si>
  <si>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</si>
  <si>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</si>
  <si>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</si>
  <si>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</si>
  <si>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</si>
  <si>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</si>
  <si>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</si>
  <si>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</si>
  <si>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</si>
  <si>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</si>
  <si>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</si>
  <si>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</si>
  <si>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</si>
  <si>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</si>
  <si>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</si>
  <si>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</si>
  <si>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</si>
  <si>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</si>
  <si>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</si>
  <si>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</si>
  <si>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</si>
  <si>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</si>
  <si>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</si>
  <si>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</si>
  <si>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</si>
  <si>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</si>
  <si>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</si>
  <si>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</si>
  <si>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</si>
  <si>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</si>
  <si>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</si>
  <si>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</si>
  <si>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</si>
  <si>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</si>
  <si>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</si>
  <si>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</si>
  <si>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</si>
  <si>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</si>
  <si>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</si>
  <si>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</si>
  <si>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</si>
  <si>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</si>
  <si>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</si>
  <si>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</si>
  <si>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</si>
  <si>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</si>
  <si>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</si>
  <si>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</si>
  <si>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</si>
  <si>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</si>
  <si>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</si>
  <si>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</si>
  <si>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</si>
  <si>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</si>
  <si>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</si>
  <si>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</si>
  <si>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</si>
  <si>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</si>
  <si>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</si>
  <si>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</si>
  <si>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</si>
  <si>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</si>
  <si>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</si>
  <si>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</si>
  <si>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</si>
  <si>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</si>
  <si>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</si>
  <si>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</si>
  <si>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</si>
  <si>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</si>
  <si>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</si>
  <si>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</si>
  <si>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</si>
  <si>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</si>
  <si>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</si>
  <si>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</si>
  <si>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</si>
  <si>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</si>
  <si>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</si>
  <si>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</si>
  <si>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</si>
  <si>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</si>
  <si>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</si>
  <si>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</si>
  <si>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</si>
  <si>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</si>
  <si>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</si>
  <si>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</si>
  <si>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</si>
  <si>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</si>
  <si>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</si>
  <si>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</si>
  <si>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</si>
  <si>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</si>
  <si>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</si>
  <si>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</si>
  <si>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</si>
  <si>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</si>
  <si>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</si>
  <si>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</si>
  <si>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</si>
  <si>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</si>
  <si>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</si>
  <si>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</si>
  <si>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</si>
  <si>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</si>
  <si>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</si>
  <si>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</si>
  <si>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</si>
  <si>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</si>
  <si>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</si>
  <si>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</si>
  <si>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</si>
  <si>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</si>
  <si>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</si>
  <si>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</si>
  <si>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</si>
  <si>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</si>
  <si>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</si>
  <si>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</si>
  <si>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</si>
  <si>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</si>
  <si>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</si>
  <si>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</si>
  <si>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</si>
  <si>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</si>
  <si>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</si>
  <si>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</si>
  <si>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</si>
  <si>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</si>
  <si>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</si>
  <si>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</si>
  <si>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</si>
  <si>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</si>
  <si>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</si>
  <si>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</si>
  <si>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</si>
  <si>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</si>
  <si>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</si>
  <si>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</si>
  <si>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</si>
  <si>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</si>
  <si>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</si>
  <si>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</si>
  <si>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</si>
  <si>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</si>
  <si>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</si>
  <si>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</si>
  <si>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</si>
  <si>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</si>
  <si>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</si>
  <si>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</si>
  <si>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</si>
  <si>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</si>
  <si>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</si>
  <si>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</si>
  <si>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</si>
  <si>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</si>
  <si>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</si>
  <si>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</si>
  <si>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</si>
  <si>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</si>
  <si>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</si>
  <si>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</si>
  <si>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</si>
  <si>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</si>
  <si>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</si>
  <si>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</si>
  <si>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</si>
  <si>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</si>
  <si>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</si>
  <si>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</si>
  <si>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</si>
  <si>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</si>
  <si>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</si>
  <si>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</si>
  <si>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</si>
  <si>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</si>
  <si>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</si>
  <si>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</si>
  <si>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</si>
  <si>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</si>
  <si>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</si>
  <si>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</si>
  <si>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</si>
  <si>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</si>
  <si>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</si>
  <si>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</si>
  <si>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</si>
  <si>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</si>
  <si>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</si>
  <si>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</si>
  <si>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</si>
  <si>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</si>
  <si>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</si>
  <si>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</si>
  <si>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</si>
  <si>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</si>
  <si>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</si>
  <si>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</si>
  <si>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</si>
  <si>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</si>
  <si>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</si>
  <si>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</si>
  <si>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</si>
  <si>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</si>
  <si>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</si>
  <si>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</si>
  <si>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</si>
  <si>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</si>
  <si>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</si>
  <si>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</si>
  <si>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</si>
  <si>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</si>
  <si>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</si>
  <si>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</si>
  <si>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</si>
  <si>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</si>
  <si>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</si>
  <si>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</si>
  <si>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</si>
  <si>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</si>
  <si>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</si>
  <si>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</si>
  <si>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</si>
  <si>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</si>
  <si>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</si>
  <si>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</si>
  <si>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</si>
  <si>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</si>
  <si>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</si>
  <si>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</si>
  <si>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</si>
  <si>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</si>
  <si>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</si>
  <si>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</si>
  <si>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</si>
  <si>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</si>
  <si>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</si>
  <si>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</si>
  <si>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</si>
  <si>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</si>
  <si>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</si>
  <si>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</si>
  <si>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</si>
  <si>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</si>
  <si>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</si>
  <si>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</si>
  <si>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</si>
  <si>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</si>
  <si>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</si>
  <si>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</si>
  <si>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</si>
  <si>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</si>
  <si>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</si>
  <si>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</si>
  <si>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</si>
  <si>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</si>
  <si>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</si>
  <si>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</si>
  <si>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</si>
  <si>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</si>
  <si>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</si>
  <si>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</si>
  <si>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</si>
  <si>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</si>
  <si>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</si>
  <si>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</si>
  <si>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</si>
  <si>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</si>
  <si>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</si>
  <si>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</si>
  <si>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</si>
  <si>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</si>
  <si>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</si>
  <si>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</si>
  <si>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</si>
  <si>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</si>
  <si>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</si>
  <si>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</si>
  <si>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</si>
  <si>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</si>
  <si>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</si>
  <si>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</si>
  <si>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</si>
  <si>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</si>
  <si>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</si>
  <si>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</si>
  <si>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</si>
  <si>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</si>
  <si>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</si>
  <si>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</si>
  <si>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</si>
  <si>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</si>
  <si>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</si>
  <si>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</si>
  <si>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</si>
  <si>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</si>
  <si>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</si>
  <si>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</si>
  <si>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</si>
  <si>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</si>
  <si>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</si>
  <si>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</si>
  <si>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</si>
  <si>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</si>
  <si>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</si>
  <si>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</si>
  <si>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</si>
  <si>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</si>
  <si>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</si>
  <si>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</si>
  <si>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</si>
  <si>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</si>
  <si>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</si>
  <si>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</si>
  <si>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</si>
  <si>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</si>
  <si>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</si>
  <si>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</si>
  <si>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</si>
  <si>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</si>
  <si>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</si>
  <si>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</si>
  <si>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</si>
  <si>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</si>
  <si>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</si>
  <si>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</si>
  <si>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</si>
  <si>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</si>
  <si>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</si>
  <si>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</si>
  <si>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</si>
  <si>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</si>
  <si>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</si>
  <si>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</si>
  <si>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</si>
  <si>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</si>
  <si>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</si>
  <si>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</si>
  <si>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</si>
  <si>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</si>
  <si>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</si>
  <si>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</si>
  <si>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</si>
  <si>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</si>
  <si>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</si>
  <si>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</si>
  <si>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</si>
  <si>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</si>
  <si>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</si>
  <si>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</si>
  <si>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</si>
  <si>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</si>
  <si>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</si>
  <si>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</si>
  <si>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</si>
  <si>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</si>
  <si>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</si>
  <si>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</si>
  <si>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</si>
  <si>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</si>
  <si>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</si>
  <si>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</si>
  <si>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</si>
  <si>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</si>
  <si>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</si>
  <si>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</si>
  <si>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</si>
  <si>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</si>
  <si>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</si>
  <si>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</si>
  <si>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</si>
  <si>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</si>
  <si>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</si>
  <si>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</si>
  <si>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</si>
  <si>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</si>
  <si>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</si>
  <si>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</si>
  <si>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</si>
  <si>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</si>
  <si>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</si>
  <si>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</si>
  <si>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</si>
  <si>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</si>
  <si>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</si>
  <si>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</si>
  <si>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</si>
  <si>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</si>
  <si>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</si>
  <si>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</si>
  <si>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</si>
  <si>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</si>
  <si>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</si>
  <si>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</si>
  <si>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</si>
  <si>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</si>
  <si>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</si>
  <si>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</si>
  <si>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</si>
  <si>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</si>
  <si>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</si>
  <si>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</si>
  <si>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</si>
  <si>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</si>
  <si>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</si>
  <si>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</si>
  <si>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</si>
  <si>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</si>
  <si>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</si>
  <si>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</si>
  <si>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</si>
  <si>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</si>
  <si>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</si>
  <si>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</si>
  <si>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</si>
  <si>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</si>
  <si>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</si>
  <si>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</si>
  <si>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</si>
  <si>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</si>
  <si>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</si>
  <si>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</si>
  <si>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</si>
  <si>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</si>
  <si>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</si>
  <si>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</si>
  <si>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</si>
  <si>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</si>
  <si>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</si>
  <si>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</si>
  <si>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</si>
  <si>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</si>
  <si>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</si>
  <si>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</si>
  <si>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</si>
  <si>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</si>
  <si>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</si>
  <si>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</si>
  <si>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</si>
  <si>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</si>
  <si>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</si>
  <si>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</si>
  <si>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</si>
  <si>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</si>
  <si>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</si>
  <si>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</si>
  <si>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</si>
  <si>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</si>
  <si>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</si>
  <si>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</si>
  <si>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</si>
  <si>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</si>
  <si>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</si>
  <si>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</si>
  <si>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</si>
  <si>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</si>
  <si>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</si>
  <si>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</si>
  <si>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</si>
  <si>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</si>
  <si>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</si>
  <si>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</si>
  <si>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</si>
  <si>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</si>
  <si>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</si>
  <si>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</si>
  <si>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</si>
  <si>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</si>
  <si>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</si>
  <si>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</si>
  <si>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</si>
  <si>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</si>
  <si>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</si>
  <si>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</si>
  <si>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</si>
  <si>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</si>
  <si>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</si>
  <si>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</si>
  <si>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</si>
  <si>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</si>
  <si>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</si>
  <si>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</si>
  <si>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</si>
  <si>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</si>
  <si>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</si>
  <si>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</si>
  <si>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</si>
  <si>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</si>
  <si>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</si>
  <si>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</si>
  <si>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</si>
  <si>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</si>
  <si>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</si>
  <si>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</si>
  <si>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</si>
  <si>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</si>
  <si>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</si>
  <si>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</si>
  <si>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</si>
  <si>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</si>
  <si>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</si>
  <si>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</si>
  <si>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</si>
  <si>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</si>
  <si>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</si>
  <si>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</si>
  <si>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</si>
  <si>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</si>
  <si>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</si>
  <si>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</si>
  <si>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</si>
  <si>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</si>
  <si>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</si>
  <si>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</si>
  <si>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</si>
  <si>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</si>
  <si>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</si>
  <si>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</si>
  <si>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</si>
  <si>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</si>
  <si>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</si>
  <si>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</si>
  <si>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</si>
  <si>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</si>
  <si>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</si>
  <si>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</si>
  <si>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</si>
  <si>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</si>
  <si>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</si>
  <si>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</si>
  <si>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</si>
  <si>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</si>
  <si>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</si>
  <si>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</si>
  <si>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</si>
  <si>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</si>
  <si>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</si>
  <si>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</si>
  <si>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</si>
  <si>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</si>
  <si>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</si>
  <si>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</si>
  <si>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</si>
  <si>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</si>
  <si>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</si>
  <si>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</si>
  <si>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</si>
  <si>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</si>
  <si>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</si>
  <si>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</si>
  <si>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</si>
  <si>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</si>
  <si>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</si>
  <si>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</si>
  <si>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</si>
  <si>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</si>
  <si>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</si>
  <si>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</si>
  <si>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</si>
  <si>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</si>
  <si>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</si>
  <si>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</si>
  <si>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</si>
  <si>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</si>
  <si>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</si>
  <si>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</si>
  <si>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</si>
  <si>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</si>
  <si>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</si>
  <si>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</si>
  <si>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</si>
  <si>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</si>
  <si>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</si>
  <si>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</si>
  <si>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</si>
  <si>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</si>
  <si>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</si>
  <si>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</si>
  <si>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</si>
  <si>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</si>
  <si>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</si>
  <si>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</si>
  <si>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</si>
  <si>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</si>
  <si>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</si>
  <si>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</si>
  <si>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</si>
  <si>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</si>
  <si>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</si>
  <si>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</si>
  <si>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</si>
  <si>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</si>
  <si>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</si>
  <si>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</si>
  <si>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</si>
  <si>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</si>
  <si>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</si>
  <si>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</si>
  <si>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</si>
  <si>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</si>
  <si>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</si>
  <si>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</si>
  <si>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</si>
  <si>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</si>
  <si>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</si>
  <si>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</si>
  <si>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</si>
  <si>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</si>
  <si>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</si>
  <si>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</si>
  <si>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</si>
  <si>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</si>
  <si>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</si>
  <si>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</si>
  <si>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</si>
  <si>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</si>
  <si>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</si>
  <si>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</si>
  <si>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</si>
  <si>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</si>
  <si>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</si>
  <si>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</si>
  <si>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</si>
  <si>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</si>
  <si>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</si>
  <si>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</si>
  <si>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</si>
  <si>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</si>
  <si>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</si>
  <si>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</si>
  <si>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</si>
  <si>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</si>
  <si>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</si>
  <si>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</si>
  <si>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</si>
  <si>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</si>
  <si>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</si>
  <si>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</si>
  <si>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</si>
  <si>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</si>
  <si>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</si>
  <si>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</si>
  <si>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</si>
  <si>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</si>
  <si>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</si>
  <si>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</si>
  <si>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</si>
  <si>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</si>
  <si>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</si>
  <si>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</si>
  <si>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</si>
  <si>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</si>
  <si>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</si>
  <si>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</si>
  <si>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</si>
  <si>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</si>
  <si>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</si>
  <si>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</si>
  <si>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</si>
  <si>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</si>
  <si>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</si>
  <si>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</si>
  <si>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</si>
  <si>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</si>
  <si>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</si>
  <si>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</si>
  <si>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</si>
  <si>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</si>
  <si>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</si>
  <si>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</si>
  <si>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</si>
  <si>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</si>
  <si>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</si>
  <si>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</si>
  <si>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</si>
  <si>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</si>
  <si>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</si>
  <si>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</si>
  <si>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</si>
  <si>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</si>
  <si>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</si>
  <si>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</si>
  <si>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</si>
  <si>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</si>
  <si>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</si>
  <si>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</si>
  <si>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</si>
  <si>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</si>
  <si>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</si>
  <si>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</si>
  <si>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</si>
  <si>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</si>
  <si>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</si>
  <si>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</si>
  <si>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</si>
  <si>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</si>
  <si>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</si>
  <si>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</si>
  <si>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</si>
  <si>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</si>
  <si>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</si>
  <si>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</si>
  <si>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</si>
  <si>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</si>
  <si>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</si>
  <si>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</si>
  <si>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</si>
  <si>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</si>
  <si>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</si>
  <si>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</si>
  <si>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</si>
  <si>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</si>
  <si>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</si>
  <si>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</si>
  <si>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</si>
  <si>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</si>
  <si>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</si>
  <si>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</si>
  <si>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</si>
  <si>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</si>
  <si>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</si>
  <si>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</si>
  <si>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</si>
  <si>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</si>
  <si>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</si>
  <si>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</si>
  <si>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</si>
  <si>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</si>
  <si>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</si>
  <si>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</si>
  <si>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</si>
  <si>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</si>
  <si>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</si>
  <si>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</si>
  <si>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</si>
  <si>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</si>
  <si>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</si>
  <si>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</si>
  <si>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</si>
  <si>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</si>
  <si>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</si>
  <si>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</si>
  <si>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</si>
  <si>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</si>
  <si>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</si>
  <si>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</si>
  <si>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</si>
  <si>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</si>
  <si>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</si>
  <si>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</si>
  <si>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</si>
  <si>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</si>
  <si>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</si>
  <si>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</si>
  <si>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</si>
  <si>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</si>
  <si>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</si>
  <si>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</si>
  <si>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</si>
  <si>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</si>
  <si>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</si>
  <si>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</si>
  <si>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</si>
  <si>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</si>
  <si>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</si>
  <si>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</si>
  <si>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</si>
  <si>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</si>
  <si>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</si>
  <si>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</si>
  <si>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</si>
  <si>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</si>
  <si>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</si>
  <si>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</si>
  <si>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</si>
  <si>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</si>
  <si>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</si>
  <si>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</si>
  <si>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</si>
  <si>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</si>
  <si>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</si>
  <si>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</si>
  <si>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</si>
  <si>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</si>
  <si>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</si>
  <si>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</si>
  <si>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</si>
  <si>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</si>
  <si>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</si>
  <si>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</si>
  <si>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</si>
  <si>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</si>
  <si>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</si>
  <si>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</si>
  <si>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</si>
  <si>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</si>
  <si>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</si>
  <si>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</si>
  <si>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</si>
  <si>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</si>
  <si>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</si>
  <si>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</si>
  <si>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</si>
  <si>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</si>
  <si>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</si>
  <si>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</si>
  <si>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</si>
  <si>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</si>
  <si>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</si>
  <si>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</si>
  <si>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</si>
  <si>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</si>
  <si>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</si>
  <si>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</si>
  <si>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</si>
  <si>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</si>
  <si>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</si>
  <si>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</si>
  <si>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</si>
  <si>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</si>
  <si>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</si>
  <si>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</si>
  <si>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</si>
  <si>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</si>
  <si>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</si>
  <si>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</si>
  <si>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</si>
  <si>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</si>
  <si>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</si>
  <si>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</si>
  <si>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</si>
  <si>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</si>
  <si>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</si>
  <si>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</si>
  <si>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</si>
  <si>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</si>
  <si>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</si>
  <si>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</si>
  <si>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</si>
  <si>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</si>
  <si>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</si>
  <si>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</si>
  <si>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</si>
  <si>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</si>
  <si>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</si>
  <si>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</si>
  <si>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</si>
  <si>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</si>
  <si>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</si>
  <si>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</si>
  <si>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</si>
  <si>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</si>
  <si>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</si>
  <si>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</si>
  <si>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</si>
  <si>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</si>
  <si>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</si>
  <si>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</si>
  <si>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</si>
  <si>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</si>
  <si>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</si>
  <si>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</si>
  <si>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</si>
  <si>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</si>
  <si>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</si>
  <si>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</si>
  <si>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</si>
  <si>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</si>
  <si>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</si>
  <si>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</si>
  <si>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</si>
  <si>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</si>
  <si>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</si>
  <si>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</si>
  <si>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</si>
  <si>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</si>
  <si>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</si>
  <si>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</si>
  <si>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</si>
  <si>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</si>
  <si>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</si>
  <si>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</si>
  <si>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</si>
  <si>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</si>
  <si>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</si>
  <si>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</si>
  <si>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</si>
  <si>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</si>
  <si>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</si>
  <si>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</si>
  <si>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</si>
  <si>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</si>
  <si>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</si>
  <si>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</si>
  <si>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</si>
  <si>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</si>
  <si>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</si>
  <si>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</si>
  <si>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</si>
  <si>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</si>
  <si>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</si>
  <si>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</si>
  <si>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</si>
  <si>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</si>
  <si>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</si>
  <si>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</si>
  <si>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</si>
  <si>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</si>
  <si>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</si>
  <si>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</si>
  <si>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</si>
  <si>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</si>
  <si>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</si>
  <si>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</si>
  <si>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</si>
  <si>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</si>
  <si>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</si>
  <si>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</si>
  <si>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</si>
  <si>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</si>
  <si>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</si>
  <si>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</si>
  <si>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</si>
  <si>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</si>
  <si>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</si>
  <si>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</si>
  <si>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</si>
  <si>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</si>
  <si>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</si>
  <si>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</si>
  <si>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</si>
  <si>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</si>
  <si>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</si>
  <si>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</si>
  <si>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</si>
  <si>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</si>
  <si>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</si>
  <si>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</si>
  <si>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</si>
  <si>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</si>
  <si>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</si>
  <si>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</si>
  <si>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</si>
  <si>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</si>
  <si>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</si>
  <si>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</si>
  <si>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</si>
  <si>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</si>
  <si>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</si>
  <si>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</si>
  <si>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</si>
  <si>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</si>
  <si>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</si>
  <si>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</si>
  <si>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</si>
  <si>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</si>
  <si>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</si>
  <si>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</si>
  <si>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</si>
  <si>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</si>
  <si>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</si>
  <si>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</si>
  <si>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</si>
  <si>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</si>
  <si>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</si>
  <si>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</si>
  <si>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</si>
  <si>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</si>
  <si>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</si>
  <si>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</si>
  <si>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</si>
  <si>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</si>
  <si>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</si>
  <si>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</si>
  <si>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</si>
  <si>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</si>
  <si>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</si>
  <si>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</si>
  <si>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</si>
  <si>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</si>
  <si>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</si>
  <si>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</si>
  <si>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</si>
  <si>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</si>
  <si>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</si>
  <si>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</si>
  <si>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</si>
  <si>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</si>
  <si>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</si>
  <si>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</si>
  <si>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</si>
  <si>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</si>
  <si>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</si>
  <si>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</si>
  <si>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</si>
  <si>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</si>
  <si>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</si>
  <si>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</si>
  <si>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</si>
  <si>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</si>
  <si>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</si>
  <si>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</si>
  <si>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</si>
  <si>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</si>
  <si>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</si>
  <si>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</si>
  <si>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</si>
  <si>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</si>
  <si>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</si>
  <si>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</si>
  <si>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</si>
  <si>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</si>
  <si>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</si>
  <si>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</si>
  <si>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</si>
  <si>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</si>
  <si>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</si>
  <si>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</si>
  <si>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</si>
  <si>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</si>
  <si>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</si>
  <si>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</si>
  <si>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</si>
  <si>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</si>
  <si>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</si>
  <si>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</si>
  <si>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</si>
  <si>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</si>
  <si>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</si>
  <si>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</si>
  <si>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</si>
  <si>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</si>
  <si>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</si>
  <si>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</si>
  <si>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</si>
  <si>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</si>
  <si>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</si>
  <si>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</si>
  <si>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</si>
  <si>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</si>
  <si>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</si>
  <si>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</si>
  <si>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</si>
  <si>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</si>
  <si>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</si>
  <si>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</si>
  <si>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</si>
  <si>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</si>
  <si>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</si>
  <si>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</si>
  <si>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</si>
  <si>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</si>
  <si>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</si>
  <si>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</si>
  <si>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</si>
  <si>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</si>
  <si>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</si>
  <si>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</si>
  <si>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</si>
  <si>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</si>
  <si>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</si>
  <si>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</si>
  <si>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</si>
  <si>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</si>
  <si>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</si>
  <si>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</si>
  <si>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</si>
  <si>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</si>
  <si>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</si>
  <si>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</si>
  <si>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</si>
  <si>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</si>
  <si>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</si>
  <si>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</si>
  <si>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</si>
  <si>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</si>
  <si>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</si>
  <si>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</si>
  <si>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</si>
  <si>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</si>
  <si>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</si>
  <si>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</si>
  <si>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</si>
  <si>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</si>
  <si>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</si>
  <si>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</si>
  <si>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</si>
  <si>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</si>
  <si>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</si>
  <si>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</si>
  <si>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</si>
  <si>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</si>
  <si>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</si>
  <si>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</si>
  <si>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</si>
  <si>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</si>
  <si>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</si>
  <si>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</si>
  <si>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</si>
  <si>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</si>
  <si>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</si>
  <si>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</si>
  <si>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</si>
  <si>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</si>
  <si>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</si>
  <si>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</si>
  <si>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</si>
  <si>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</si>
  <si>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</si>
  <si>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</si>
  <si>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</si>
  <si>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</si>
  <si>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</si>
  <si>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</si>
  <si>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</si>
  <si>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</si>
  <si>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</si>
  <si>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</si>
  <si>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</si>
  <si>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</si>
  <si>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</si>
  <si>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</si>
  <si>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</si>
  <si>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</si>
  <si>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</si>
  <si>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</si>
  <si>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</si>
  <si>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</si>
  <si>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</si>
  <si>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</si>
  <si>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</si>
  <si>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</si>
  <si>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</si>
  <si>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</si>
  <si>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</si>
  <si>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</si>
  <si>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</si>
  <si>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</si>
  <si>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</si>
  <si>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</si>
  <si>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</si>
  <si>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</si>
  <si>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</si>
  <si>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</si>
  <si>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</si>
  <si>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</si>
  <si>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</si>
  <si>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</si>
  <si>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</si>
  <si>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</si>
  <si>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</si>
  <si>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</si>
  <si>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</si>
  <si>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</si>
  <si>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</si>
  <si>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</si>
  <si>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</si>
  <si>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</si>
  <si>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</si>
  <si>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</si>
  <si>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</si>
  <si>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</si>
  <si>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</si>
  <si>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</si>
  <si>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</si>
  <si>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</si>
  <si>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</si>
  <si>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</si>
  <si>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</si>
  <si>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</si>
  <si>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</si>
  <si>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</si>
  <si>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</si>
  <si>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</si>
  <si>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</si>
  <si>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</si>
  <si>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</si>
  <si>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</si>
  <si>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</si>
  <si>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</si>
  <si>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</si>
  <si>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</si>
  <si>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</si>
  <si>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</si>
  <si>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</si>
  <si>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</si>
  <si>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</si>
  <si>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</si>
  <si>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</si>
  <si>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</si>
  <si>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</si>
  <si>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</si>
  <si>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</si>
  <si>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</si>
  <si>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</si>
  <si>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</si>
  <si>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</si>
  <si>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</si>
  <si>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</si>
  <si>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</si>
  <si>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</si>
  <si>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</si>
  <si>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</si>
  <si>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</si>
  <si>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</si>
  <si>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</si>
  <si>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</si>
  <si>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</si>
  <si>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</si>
  <si>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</si>
  <si>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</si>
  <si>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</si>
  <si>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</si>
  <si>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</si>
  <si>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</si>
  <si>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</si>
  <si>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</si>
  <si>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</si>
  <si>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</si>
  <si>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</si>
  <si>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</si>
  <si>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</si>
  <si>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</si>
  <si>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</si>
  <si>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</si>
  <si>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</si>
  <si>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</si>
  <si>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</si>
  <si>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</si>
  <si>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</si>
  <si>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</si>
  <si>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</si>
  <si>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</si>
  <si>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</si>
  <si>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</si>
  <si>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</si>
  <si>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</si>
  <si>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</si>
  <si>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</si>
  <si>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</si>
  <si>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</si>
  <si>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</si>
  <si>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</si>
  <si>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</si>
  <si>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</si>
  <si>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</si>
  <si>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</si>
  <si>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</si>
  <si>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</si>
  <si>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</si>
  <si>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</si>
  <si>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</si>
  <si>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</si>
  <si>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</si>
  <si>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</si>
  <si>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</si>
  <si>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</si>
  <si>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</si>
  <si>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</si>
  <si>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</si>
  <si>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</si>
  <si>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</si>
  <si>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</si>
  <si>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</si>
  <si>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</si>
  <si>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</si>
  <si>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</si>
  <si>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</si>
  <si>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</si>
  <si>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</si>
  <si>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</si>
  <si>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</si>
  <si>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</si>
  <si>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</si>
  <si>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</si>
  <si>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</si>
  <si>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</si>
  <si>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</si>
  <si>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</si>
  <si>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</si>
  <si>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</si>
  <si>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</si>
  <si>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</si>
  <si>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</si>
  <si>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</si>
  <si>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</si>
  <si>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</si>
  <si>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</si>
  <si>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</si>
  <si>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</si>
  <si>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</si>
  <si>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</si>
  <si>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</si>
  <si>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</si>
  <si>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</si>
  <si>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</si>
  <si>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</si>
  <si>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</si>
  <si>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</si>
  <si>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</si>
  <si>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</si>
  <si>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</si>
  <si>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</si>
  <si>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</si>
  <si>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</si>
  <si>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</si>
  <si>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</si>
  <si>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</si>
  <si>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</si>
  <si>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</si>
  <si>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</si>
  <si>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</si>
  <si>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</si>
  <si>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</si>
  <si>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</si>
  <si>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</si>
  <si>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</si>
  <si>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</si>
  <si>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</si>
  <si>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</si>
  <si>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</si>
  <si>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</si>
  <si>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</si>
  <si>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</si>
  <si>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</si>
  <si>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</si>
  <si>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</si>
  <si>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</si>
  <si>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</si>
  <si>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</si>
  <si>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</si>
  <si>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</si>
  <si>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</si>
  <si>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</si>
  <si>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</si>
  <si>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</si>
  <si>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</si>
  <si>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</si>
  <si>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</si>
  <si>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</si>
  <si>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</si>
  <si>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</si>
  <si>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</si>
  <si>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</si>
  <si>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</si>
  <si>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</si>
  <si>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</si>
  <si>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</si>
  <si>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</si>
  <si>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</si>
  <si>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</si>
  <si>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</si>
  <si>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</si>
  <si>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</si>
  <si>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</si>
  <si>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</si>
  <si>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</si>
  <si>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</si>
  <si>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</si>
  <si>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</si>
  <si>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</si>
  <si>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</si>
  <si>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</si>
  <si>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</si>
  <si>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</si>
  <si>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</si>
  <si>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</si>
  <si>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</si>
  <si>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</si>
  <si>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</si>
  <si>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</si>
  <si>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</si>
  <si>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</si>
  <si>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</si>
  <si>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</si>
  <si>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</si>
  <si>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</si>
  <si>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</si>
  <si>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</si>
  <si>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</si>
  <si>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</si>
  <si>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</si>
  <si>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</si>
  <si>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</si>
  <si>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</si>
  <si>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</si>
  <si>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</si>
  <si>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</si>
  <si>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</si>
  <si>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</si>
  <si>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</si>
  <si>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</si>
  <si>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</si>
  <si>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</si>
  <si>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</si>
  <si>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</si>
  <si>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</si>
  <si>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</si>
  <si>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</si>
  <si>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</si>
  <si>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</si>
  <si>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</si>
  <si>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</si>
  <si>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</si>
  <si>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</si>
  <si>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</si>
  <si>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</si>
  <si>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</si>
  <si>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</si>
  <si>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</si>
  <si>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</si>
  <si>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</si>
  <si>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</si>
  <si>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</si>
  <si>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</si>
  <si>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</si>
  <si>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</si>
  <si>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</si>
  <si>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</si>
  <si>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</si>
  <si>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</si>
  <si>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</si>
  <si>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</si>
  <si>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</si>
  <si>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</si>
  <si>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</si>
  <si>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</si>
  <si>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</si>
  <si>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</si>
  <si>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</si>
  <si>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</si>
  <si>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</si>
  <si>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</si>
  <si>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</si>
  <si>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</si>
  <si>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</si>
  <si>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</si>
  <si>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</si>
  <si>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</si>
  <si>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</si>
  <si>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</si>
  <si>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</si>
  <si>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</si>
  <si>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</si>
  <si>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</si>
  <si>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</si>
  <si>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</si>
  <si>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</si>
  <si>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</si>
  <si>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</si>
  <si>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</si>
  <si>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</si>
  <si>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</si>
  <si>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</si>
  <si>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</si>
  <si>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</si>
  <si>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</si>
  <si>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</si>
  <si>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</si>
  <si>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</si>
  <si>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</si>
  <si>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</si>
  <si>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</si>
  <si>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</si>
  <si>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</si>
  <si>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</si>
  <si>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</si>
  <si>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</si>
  <si>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</si>
  <si>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</si>
  <si>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</si>
  <si>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</si>
  <si>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</si>
  <si>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</si>
  <si>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</si>
  <si>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</si>
  <si>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</si>
  <si>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</si>
  <si>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</si>
  <si>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</si>
  <si>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</si>
  <si>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</si>
  <si>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</si>
  <si>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</si>
  <si>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</si>
  <si>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</si>
  <si>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</si>
  <si>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</si>
  <si>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</si>
  <si>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</si>
  <si>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</si>
  <si>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</si>
  <si>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</si>
  <si>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</si>
  <si>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</si>
  <si>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</si>
  <si>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</si>
  <si>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</si>
  <si>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</si>
  <si>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</si>
  <si>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</si>
  <si>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</si>
  <si>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</si>
  <si>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</si>
  <si>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</si>
  <si>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</si>
  <si>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</si>
  <si>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</si>
  <si>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</si>
  <si>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</si>
  <si>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</si>
  <si>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</si>
  <si>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</si>
  <si>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</si>
  <si>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</si>
  <si>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</si>
  <si>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</si>
  <si>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</si>
  <si>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</si>
  <si>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</si>
  <si>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</si>
  <si>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</si>
  <si>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</si>
  <si>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</si>
  <si>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</si>
  <si>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</si>
  <si>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</si>
  <si>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</si>
  <si>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</si>
  <si>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</si>
  <si>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</si>
  <si>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</si>
  <si>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</si>
  <si>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</si>
  <si>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</si>
  <si>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</si>
  <si>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</si>
  <si>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</si>
  <si>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</si>
  <si>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</si>
  <si>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</si>
  <si>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</si>
  <si>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</si>
  <si>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</si>
  <si>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</si>
  <si>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</si>
  <si>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</si>
  <si>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</si>
  <si>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</si>
  <si>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</si>
  <si>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</si>
  <si>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</si>
  <si>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</si>
  <si>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</si>
  <si>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</si>
  <si>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</si>
  <si>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</si>
  <si>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</si>
  <si>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</si>
  <si>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</si>
  <si>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</si>
  <si>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</si>
  <si>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</si>
  <si>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</si>
  <si>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</si>
  <si>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</si>
  <si>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</si>
  <si>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</si>
  <si>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</si>
  <si>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</si>
  <si>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</si>
  <si>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</si>
  <si>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</si>
  <si>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</si>
  <si>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</si>
  <si>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</si>
  <si>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</si>
  <si>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</si>
  <si>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</si>
  <si>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</si>
  <si>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</si>
  <si>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</si>
  <si>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</si>
  <si>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</si>
  <si>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</si>
  <si>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</si>
  <si>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</si>
  <si>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</si>
  <si>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</si>
  <si>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</si>
  <si>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</si>
  <si>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</si>
  <si>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</si>
  <si>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</si>
  <si>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</si>
  <si>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</si>
  <si>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</si>
  <si>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</si>
  <si>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</si>
  <si>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</si>
  <si>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</si>
  <si>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</si>
  <si>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</si>
  <si>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</si>
  <si>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</si>
  <si>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</si>
  <si>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</si>
  <si>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</si>
  <si>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</si>
  <si>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</si>
  <si>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</si>
  <si>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</si>
  <si>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</si>
  <si>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</si>
  <si>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</si>
  <si>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</si>
  <si>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</si>
  <si>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</si>
  <si>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</si>
  <si>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</si>
  <si>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</si>
  <si>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</si>
  <si>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</si>
  <si>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</si>
  <si>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</si>
  <si>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</si>
  <si>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</si>
  <si>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</si>
  <si>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</si>
  <si>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</si>
  <si>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</si>
  <si>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</si>
  <si>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</si>
  <si>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</si>
  <si>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</si>
  <si>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</si>
  <si>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</si>
  <si>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</si>
  <si>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</si>
  <si>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</si>
  <si>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</si>
  <si>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</si>
  <si>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</si>
  <si>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</si>
  <si>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</si>
  <si>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</si>
  <si>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</si>
  <si>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</si>
  <si>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</si>
  <si>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</si>
  <si>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</si>
  <si>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</si>
  <si>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</si>
  <si>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</si>
  <si>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</si>
  <si>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</si>
  <si>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</si>
  <si>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</si>
  <si>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</si>
  <si>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</si>
  <si>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</si>
  <si>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</si>
  <si>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</si>
  <si>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</si>
  <si>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</si>
  <si>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</si>
  <si>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</si>
  <si>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</si>
  <si>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</si>
  <si>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</si>
  <si>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</si>
  <si>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</si>
  <si>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</si>
  <si>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</si>
  <si>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</si>
  <si>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</si>
  <si>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</si>
  <si>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</si>
  <si>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</si>
  <si>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</si>
  <si>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</si>
  <si>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</si>
  <si>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</si>
  <si>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</si>
  <si>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</si>
  <si>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</si>
  <si>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</si>
  <si>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</si>
  <si>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</si>
  <si>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</si>
  <si>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</si>
  <si>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</si>
  <si>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</si>
  <si>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</si>
  <si>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</si>
  <si>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</si>
  <si>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</si>
  <si>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</si>
  <si>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</si>
  <si>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</si>
  <si>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</si>
  <si>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</si>
  <si>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</si>
  <si>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</si>
  <si>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</si>
  <si>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</si>
  <si>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</si>
  <si>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</si>
  <si>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</si>
  <si>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</si>
  <si>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</si>
  <si>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</si>
  <si>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</si>
  <si>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</si>
  <si>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</si>
  <si>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</si>
  <si>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</si>
  <si>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</si>
  <si>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</si>
  <si>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</si>
  <si>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</si>
  <si>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</si>
  <si>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</si>
  <si>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</si>
  <si>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</si>
  <si>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</si>
  <si>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</si>
  <si>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</si>
  <si>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</si>
  <si>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</si>
  <si>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</si>
  <si>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</si>
  <si>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</si>
  <si>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</si>
  <si>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</si>
  <si>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</si>
  <si>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</si>
  <si>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</si>
  <si>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</si>
  <si>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</si>
  <si>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</si>
  <si>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</si>
  <si>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</si>
  <si>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</si>
  <si>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</si>
  <si>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</si>
  <si>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</si>
  <si>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</si>
  <si>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</si>
  <si>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</si>
  <si>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</si>
  <si>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</si>
  <si>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</si>
  <si>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</si>
  <si>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</si>
  <si>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</si>
  <si>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</si>
  <si>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</si>
  <si>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</si>
  <si>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</si>
  <si>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</si>
  <si>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</si>
  <si>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</si>
  <si>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</si>
  <si>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</si>
  <si>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</si>
  <si>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</si>
  <si>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</si>
  <si>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</si>
  <si>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</si>
  <si>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</si>
  <si>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</si>
  <si>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</si>
  <si>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</si>
  <si>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</si>
  <si>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</si>
  <si>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</si>
  <si>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</si>
  <si>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</si>
  <si>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</si>
  <si>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</si>
  <si>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</si>
  <si>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</si>
  <si>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</si>
  <si>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</si>
  <si>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</si>
  <si>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</si>
  <si>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</si>
  <si>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</si>
  <si>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</si>
  <si>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</si>
  <si>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</si>
  <si>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</si>
  <si>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</si>
  <si>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</si>
  <si>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</si>
  <si>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</si>
  <si>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</si>
  <si>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</si>
  <si>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</si>
  <si>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</si>
  <si>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</si>
  <si>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</si>
  <si>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</si>
  <si>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</si>
  <si>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</si>
  <si>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</si>
  <si>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</si>
  <si>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</si>
  <si>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</si>
  <si>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</si>
  <si>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</si>
  <si>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</si>
  <si>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</si>
  <si>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</si>
  <si>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</si>
  <si>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</si>
  <si>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</si>
  <si>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</si>
  <si>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</si>
  <si>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</si>
  <si>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</si>
  <si>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</si>
  <si>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</si>
  <si>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</si>
  <si>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</si>
  <si>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</si>
  <si>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</si>
  <si>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</si>
  <si>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</si>
  <si>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</si>
  <si>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</si>
  <si>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</si>
  <si>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</si>
  <si>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</si>
  <si>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</si>
  <si>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</si>
  <si>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</si>
  <si>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</si>
  <si>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</si>
  <si>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</si>
  <si>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</si>
  <si>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</si>
  <si>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</si>
  <si>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</si>
  <si>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</si>
  <si>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</si>
  <si>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</si>
  <si>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</si>
  <si>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</si>
  <si>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</si>
  <si>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</si>
  <si>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</si>
  <si>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</si>
  <si>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</si>
  <si>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</si>
  <si>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</si>
  <si>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</si>
  <si>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</si>
  <si>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</si>
  <si>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</si>
  <si>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</si>
  <si>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</si>
  <si>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</si>
  <si>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</si>
  <si>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</si>
  <si>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</si>
  <si>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</si>
  <si>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</si>
  <si>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</si>
  <si>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</si>
  <si>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</si>
  <si>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</si>
  <si>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</si>
  <si>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</si>
  <si>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</si>
  <si>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</si>
  <si>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</si>
  <si>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</si>
  <si>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</si>
  <si>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</si>
  <si>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</si>
  <si>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</si>
  <si>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</si>
  <si>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</si>
  <si>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</si>
  <si>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</si>
  <si>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</si>
  <si>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</si>
  <si>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</si>
  <si>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</si>
  <si>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</si>
  <si>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</si>
  <si>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</si>
  <si>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</si>
  <si>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</si>
  <si>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</si>
  <si>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</si>
  <si>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</si>
  <si>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</si>
  <si>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</si>
  <si>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</si>
  <si>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</si>
  <si>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</si>
  <si>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</si>
  <si>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</si>
  <si>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</si>
  <si>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</si>
  <si>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</si>
  <si>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</si>
  <si>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</si>
  <si>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</si>
  <si>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</si>
  <si>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</si>
  <si>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</si>
  <si>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</si>
  <si>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</si>
  <si>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</si>
  <si>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</si>
  <si>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</si>
  <si>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</si>
  <si>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</si>
  <si>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</si>
  <si>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</si>
  <si>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</si>
  <si>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</si>
  <si>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</si>
  <si>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</si>
  <si>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</si>
  <si>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</si>
  <si>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</si>
  <si>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</si>
  <si>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</si>
  <si>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</si>
  <si>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</si>
  <si>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</si>
  <si>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</si>
  <si>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</si>
  <si>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</si>
  <si>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</si>
  <si>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</si>
  <si>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</si>
  <si>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</si>
  <si>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</si>
  <si>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</si>
  <si>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</si>
  <si>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</si>
  <si>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</si>
  <si>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</si>
  <si>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</si>
  <si>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</si>
  <si>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</si>
  <si>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</si>
  <si>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</si>
  <si>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</si>
  <si>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</si>
  <si>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</si>
  <si>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</si>
  <si>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</si>
  <si>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</si>
  <si>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</si>
  <si>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</si>
  <si>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</si>
  <si>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</si>
  <si>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</si>
  <si>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</si>
  <si>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</si>
  <si>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</si>
  <si>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</si>
  <si>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</si>
  <si>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</si>
  <si>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</si>
  <si>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</si>
  <si>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</si>
  <si>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</si>
  <si>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</si>
  <si>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</si>
  <si>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</si>
  <si>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</si>
  <si>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</si>
  <si>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</si>
  <si>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</si>
  <si>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</si>
  <si>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</si>
  <si>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</si>
  <si>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</si>
  <si>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</si>
  <si>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</si>
  <si>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</si>
  <si>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</si>
  <si>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</si>
  <si>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</si>
  <si>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</si>
  <si>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</si>
  <si>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</si>
  <si>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</si>
  <si>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</si>
  <si>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</si>
  <si>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</si>
  <si>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</si>
  <si>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</si>
  <si>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</si>
  <si>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</si>
  <si>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</si>
  <si>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</si>
  <si>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</si>
  <si>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</si>
  <si>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</si>
  <si>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</si>
  <si>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</si>
  <si>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</si>
  <si>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</si>
  <si>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</si>
  <si>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</si>
  <si>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</si>
  <si>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</si>
  <si>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</si>
  <si>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</si>
  <si>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</si>
  <si>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</si>
  <si>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</si>
  <si>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</si>
  <si>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</si>
  <si>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</si>
  <si>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</si>
  <si>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</si>
  <si>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</si>
  <si>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</si>
  <si>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</si>
  <si>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</si>
  <si>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</si>
  <si>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</si>
  <si>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</si>
  <si>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</si>
  <si>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</si>
  <si>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</si>
  <si>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</si>
  <si>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</si>
  <si>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</si>
  <si>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</si>
  <si>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</si>
  <si>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</si>
  <si>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</si>
  <si>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</si>
  <si>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</si>
  <si>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</si>
  <si>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</si>
  <si>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</si>
  <si>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</si>
  <si>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</si>
  <si>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</si>
  <si>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</si>
  <si>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</si>
  <si>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</si>
  <si>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</si>
  <si>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</si>
  <si>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</si>
  <si>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</si>
  <si>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</si>
  <si>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</si>
  <si>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</si>
  <si>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</si>
  <si>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</si>
  <si>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</si>
  <si>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</si>
  <si>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</si>
  <si>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</si>
  <si>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</si>
  <si>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</si>
  <si>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</si>
  <si>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</si>
  <si>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</si>
  <si>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</si>
  <si>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</si>
  <si>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</si>
  <si>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</si>
  <si>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</si>
  <si>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</si>
  <si>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</si>
  <si>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</si>
  <si>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</si>
  <si>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</si>
  <si>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</si>
  <si>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</si>
  <si>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</si>
  <si>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</si>
  <si>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</si>
  <si>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</si>
  <si>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</si>
  <si>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</si>
  <si>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</si>
  <si>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</si>
  <si>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</si>
  <si>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</si>
  <si>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</si>
  <si>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</si>
  <si>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</si>
  <si>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</si>
  <si>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</si>
  <si>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</si>
  <si>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</si>
  <si>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</si>
  <si>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</si>
  <si>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</si>
  <si>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</si>
  <si>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</si>
  <si>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</si>
  <si>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</si>
  <si>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</si>
  <si>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</si>
  <si>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</si>
  <si>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</si>
  <si>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</si>
  <si>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</si>
  <si>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</si>
  <si>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</si>
  <si>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</si>
  <si>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</si>
  <si>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</si>
  <si>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</si>
  <si>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</si>
  <si>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</si>
  <si>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</si>
  <si>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</si>
  <si>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</si>
  <si>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</si>
  <si>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</si>
  <si>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</si>
  <si>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</si>
  <si>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</si>
  <si>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</si>
  <si>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</si>
  <si>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</si>
  <si>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</si>
  <si>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</si>
  <si>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</si>
  <si>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</si>
  <si>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</si>
  <si>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</si>
  <si>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</si>
  <si>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</si>
  <si>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</si>
  <si>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</si>
  <si>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</si>
  <si>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</si>
  <si>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</si>
  <si>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</si>
  <si>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</si>
  <si>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</si>
  <si>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</si>
  <si>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</si>
  <si>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</si>
  <si>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</si>
  <si>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</si>
  <si>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</si>
  <si>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</si>
  <si>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</si>
  <si>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</si>
  <si>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</si>
  <si>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</si>
  <si>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</si>
  <si>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</si>
  <si>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</si>
  <si>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</si>
  <si>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</si>
  <si>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</si>
  <si>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</si>
  <si>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</si>
  <si>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</si>
  <si>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</si>
  <si>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</si>
  <si>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</si>
  <si>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</si>
  <si>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</si>
  <si>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</si>
  <si>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</si>
  <si>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</si>
  <si>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</si>
  <si>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</si>
  <si>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</si>
  <si>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</si>
  <si>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</si>
  <si>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</si>
  <si>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</si>
  <si>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</si>
  <si>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</si>
  <si>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</si>
  <si>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</si>
  <si>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</si>
  <si>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</si>
  <si>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</si>
  <si>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</si>
  <si>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</si>
  <si>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</si>
  <si>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</si>
  <si>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</si>
  <si>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</si>
  <si>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</si>
  <si>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</si>
  <si>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</si>
  <si>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</si>
  <si>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</si>
  <si>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</si>
  <si>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</si>
  <si>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</si>
  <si>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</si>
  <si>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</si>
  <si>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</si>
  <si>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</si>
  <si>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</si>
  <si>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</si>
  <si>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</si>
  <si>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</si>
  <si>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</si>
  <si>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</si>
  <si>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</si>
  <si>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</si>
  <si>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</si>
  <si>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</si>
  <si>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</si>
  <si>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</si>
  <si>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</si>
  <si>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</si>
  <si>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</si>
  <si>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</si>
  <si>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</si>
  <si>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</si>
  <si>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</si>
  <si>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</si>
  <si>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</si>
  <si>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</si>
  <si>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</si>
  <si>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</si>
  <si>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</si>
  <si>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</si>
  <si>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</si>
  <si>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</si>
  <si>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</si>
  <si>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</si>
  <si>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</si>
  <si>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</si>
  <si>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</si>
  <si>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</si>
  <si>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</si>
  <si>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</si>
  <si>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</si>
  <si>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</si>
  <si>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</si>
  <si>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</si>
  <si>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</si>
  <si>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</si>
  <si>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</si>
  <si>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</si>
  <si>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</si>
  <si>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</si>
  <si>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</si>
  <si>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</si>
  <si>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</si>
  <si>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</si>
  <si>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</si>
  <si>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</si>
  <si>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</si>
  <si>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</si>
  <si>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</si>
  <si>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</si>
  <si>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</si>
  <si>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</si>
  <si>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</si>
  <si>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</si>
  <si>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</si>
  <si>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</si>
  <si>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</si>
  <si>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</si>
  <si>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</si>
  <si>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</si>
  <si>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</si>
  <si>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</si>
  <si>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</si>
  <si>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</si>
  <si>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</si>
  <si>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</si>
  <si>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</si>
  <si>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</si>
  <si>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</si>
  <si>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</si>
  <si>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</si>
  <si>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</si>
  <si>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</si>
  <si>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</si>
  <si>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</si>
  <si>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</si>
  <si>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</si>
  <si>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</si>
  <si>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</si>
  <si>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</si>
  <si>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</si>
  <si>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</si>
  <si>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</si>
  <si>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</si>
  <si>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</si>
  <si>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</si>
  <si>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</si>
  <si>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</si>
  <si>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</si>
  <si>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</si>
  <si>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</si>
  <si>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</si>
  <si>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</si>
  <si>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</si>
  <si>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</si>
  <si>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</si>
  <si>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</si>
  <si>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</si>
  <si>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</si>
  <si>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</si>
  <si>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</si>
  <si>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</si>
  <si>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</si>
  <si>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</si>
  <si>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</si>
  <si>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</si>
  <si>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</si>
  <si>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</si>
  <si>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</si>
  <si>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</si>
  <si>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</si>
  <si>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</si>
  <si>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</si>
  <si>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</si>
  <si>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</si>
  <si>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</si>
  <si>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</si>
  <si>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</si>
  <si>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</si>
  <si>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</si>
  <si>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</si>
  <si>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</si>
  <si>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</si>
  <si>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</si>
  <si>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</si>
  <si>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</si>
  <si>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</si>
  <si>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</si>
  <si>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</si>
  <si>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</si>
  <si>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</si>
  <si>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</si>
  <si>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</si>
  <si>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</si>
  <si>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</si>
  <si>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</si>
  <si>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</si>
  <si>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</si>
  <si>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</si>
  <si>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</si>
  <si>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</si>
  <si>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</si>
  <si>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</si>
  <si>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</si>
  <si>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</si>
  <si>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</si>
  <si>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</si>
  <si>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</si>
  <si>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</si>
  <si>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</si>
  <si>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</si>
  <si>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</si>
  <si>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</si>
  <si>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</si>
  <si>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</si>
  <si>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</si>
  <si>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</si>
  <si>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</si>
  <si>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</si>
  <si>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</si>
  <si>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</si>
  <si>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</si>
  <si>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</si>
  <si>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</si>
  <si>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</si>
  <si>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</si>
  <si>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</si>
  <si>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</si>
  <si>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</si>
  <si>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</si>
  <si>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</si>
  <si>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</si>
  <si>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</si>
  <si>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</si>
  <si>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</si>
  <si>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</si>
  <si>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</si>
  <si>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</si>
  <si>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</si>
  <si>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</si>
  <si>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</si>
  <si>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</si>
  <si>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</si>
  <si>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</si>
  <si>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</si>
  <si>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</si>
  <si>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</si>
  <si>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</si>
  <si>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</si>
  <si>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</si>
  <si>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</si>
  <si>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</si>
  <si>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</si>
  <si>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</si>
  <si>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</si>
  <si>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</si>
  <si>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</si>
  <si>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</si>
  <si>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</si>
  <si>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</si>
  <si>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</si>
  <si>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</si>
  <si>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</si>
  <si>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</si>
  <si>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</si>
  <si>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</si>
  <si>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</si>
  <si>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</si>
  <si>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</si>
  <si>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</si>
  <si>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</si>
  <si>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</si>
  <si>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</si>
  <si>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</si>
  <si>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</si>
  <si>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</si>
  <si>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</si>
  <si>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</si>
  <si>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</si>
  <si>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</si>
  <si>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</si>
  <si>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</si>
  <si>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</si>
  <si>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</si>
  <si>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</si>
  <si>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</si>
  <si>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</si>
  <si>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</si>
  <si>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</si>
  <si>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</si>
  <si>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</si>
  <si>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</si>
  <si>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</si>
  <si>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</si>
  <si>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</si>
  <si>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</si>
  <si>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</si>
  <si>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</si>
  <si>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</si>
  <si>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</si>
  <si>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</si>
  <si>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</si>
  <si>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</si>
  <si>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</si>
  <si>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</si>
  <si>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</si>
  <si>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</si>
  <si>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</si>
  <si>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</si>
  <si>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</si>
  <si>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</si>
  <si>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</si>
  <si>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</si>
  <si>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</si>
  <si>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</si>
  <si>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</si>
  <si>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</si>
  <si>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</si>
  <si>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</si>
  <si>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</si>
  <si>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</si>
  <si>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</si>
  <si>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</si>
  <si>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</si>
  <si>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</si>
  <si>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</si>
  <si>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</si>
  <si>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</si>
  <si>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</si>
  <si>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</si>
  <si>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</si>
  <si>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</si>
  <si>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</si>
  <si>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</si>
  <si>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</si>
  <si>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</si>
  <si>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</si>
  <si>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</si>
  <si>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</si>
  <si>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</si>
  <si>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</si>
  <si>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</si>
  <si>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</si>
  <si>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</si>
  <si>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</si>
  <si>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</si>
  <si>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</si>
  <si>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</si>
  <si>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</si>
  <si>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</si>
  <si>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</si>
  <si>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</si>
  <si>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</si>
  <si>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</si>
  <si>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</si>
  <si>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</si>
  <si>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</si>
  <si>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</si>
  <si>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</si>
  <si>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</si>
  <si>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</si>
  <si>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</si>
  <si>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</si>
  <si>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</si>
  <si>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</si>
  <si>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</si>
  <si>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</si>
  <si>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</si>
  <si>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</si>
  <si>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</si>
  <si>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</si>
  <si>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</si>
  <si>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</si>
  <si>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</si>
  <si>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</si>
  <si>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</si>
  <si>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</si>
  <si>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</si>
  <si>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</si>
  <si>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</si>
  <si>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</si>
  <si>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</si>
  <si>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</si>
  <si>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</si>
  <si>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</si>
  <si>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</si>
  <si>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</si>
  <si>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</si>
  <si>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</si>
  <si>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</si>
  <si>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</si>
  <si>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</si>
  <si>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</si>
  <si>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</si>
  <si>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</si>
  <si>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</si>
  <si>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</si>
  <si>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</si>
  <si>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</si>
  <si>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</si>
  <si>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</si>
  <si>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</si>
  <si>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</si>
  <si>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</si>
  <si>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</si>
  <si>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</si>
  <si>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</si>
  <si>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</si>
  <si>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</si>
  <si>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</si>
  <si>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</si>
  <si>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</si>
  <si>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</si>
  <si>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</si>
  <si>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</si>
  <si>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</si>
  <si>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</si>
  <si>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</si>
  <si>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</si>
  <si>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</si>
  <si>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</si>
  <si>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</si>
  <si>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</si>
  <si>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</si>
  <si>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</si>
  <si>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</si>
  <si>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</si>
  <si>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</si>
  <si>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</si>
  <si>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</si>
  <si>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</si>
  <si>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</si>
  <si>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</si>
  <si>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</si>
  <si>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</si>
  <si>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</si>
  <si>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</si>
  <si>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</si>
  <si>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</si>
  <si>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</si>
  <si>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</si>
  <si>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</si>
  <si>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</si>
  <si>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</si>
  <si>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</si>
  <si>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</si>
  <si>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</si>
  <si>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</si>
  <si>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</si>
  <si>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</si>
  <si>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</si>
  <si>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</si>
  <si>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</si>
  <si>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</si>
  <si>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</si>
  <si>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</si>
  <si>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</si>
  <si>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</si>
  <si>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</si>
  <si>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</si>
  <si>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</si>
  <si>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</si>
  <si>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</si>
  <si>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</si>
  <si>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</si>
  <si>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</si>
  <si>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</si>
  <si>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</si>
  <si>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</si>
  <si>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</si>
  <si>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</si>
  <si>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</si>
  <si>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</si>
  <si>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</si>
  <si>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</si>
  <si>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</si>
  <si>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</si>
  <si>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</si>
  <si>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</si>
  <si>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</si>
  <si>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</si>
  <si>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</si>
  <si>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</si>
  <si>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</si>
  <si>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</si>
  <si>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</si>
  <si>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</si>
  <si>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</si>
  <si>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</si>
  <si>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</si>
  <si>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</si>
  <si>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</si>
  <si>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</si>
  <si>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</si>
  <si>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</si>
  <si>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</si>
  <si>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</si>
  <si>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</si>
  <si>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</si>
  <si>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</si>
  <si>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</si>
  <si>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</si>
  <si>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</si>
  <si>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</si>
  <si>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</si>
  <si>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</si>
  <si>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</si>
  <si>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</si>
  <si>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</si>
  <si>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</si>
  <si>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</si>
  <si>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</si>
  <si>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</si>
  <si>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</si>
  <si>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</si>
  <si>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</si>
  <si>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</si>
  <si>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</si>
  <si>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</si>
  <si>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</si>
  <si>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</si>
  <si>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</si>
  <si>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</si>
  <si>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</si>
  <si>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</si>
  <si>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</si>
  <si>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</si>
  <si>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</si>
  <si>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</si>
  <si>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</si>
  <si>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</si>
  <si>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</si>
  <si>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</si>
  <si>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</si>
  <si>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</si>
  <si>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</si>
  <si>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</si>
  <si>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</si>
  <si>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</si>
  <si>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</si>
  <si>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</si>
  <si>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</si>
  <si>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</si>
  <si>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</si>
  <si>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</si>
  <si>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</si>
  <si>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</si>
  <si>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</si>
  <si>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</si>
  <si>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</si>
  <si>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</si>
  <si>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</si>
  <si>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</si>
  <si>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</si>
  <si>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</si>
  <si>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</si>
  <si>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</si>
  <si>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</si>
  <si>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</si>
  <si>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</si>
  <si>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</si>
  <si>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</si>
  <si>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</si>
  <si>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</si>
  <si>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</si>
  <si>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</si>
  <si>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</si>
  <si>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</si>
  <si>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</si>
  <si>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</si>
  <si>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</si>
  <si>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</si>
  <si>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</si>
  <si>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</si>
  <si>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</si>
  <si>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</si>
  <si>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</si>
  <si>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</si>
  <si>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</si>
  <si>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</si>
  <si>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</si>
  <si>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</si>
  <si>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</si>
  <si>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</si>
  <si>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</si>
  <si>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</si>
  <si>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</si>
  <si>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</si>
  <si>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</si>
  <si>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</si>
  <si>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</si>
  <si>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</si>
  <si>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</si>
  <si>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</si>
  <si>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</si>
  <si>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</si>
  <si>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</si>
  <si>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</si>
  <si>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</si>
  <si>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</si>
  <si>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</si>
  <si>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</si>
  <si>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</si>
  <si>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</si>
  <si>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</si>
  <si>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</si>
  <si>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</si>
  <si>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</si>
  <si>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</si>
  <si>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</si>
  <si>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</si>
  <si>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</si>
  <si>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</si>
  <si>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</si>
  <si>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</si>
  <si>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</si>
  <si>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</si>
  <si>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</si>
  <si>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</si>
  <si>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</si>
  <si>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</si>
  <si>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</si>
  <si>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</si>
  <si>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</si>
  <si>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</si>
  <si>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</si>
  <si>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</si>
  <si>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</si>
  <si>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</si>
  <si>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</si>
  <si>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</si>
  <si>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</si>
  <si>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</si>
  <si>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</si>
  <si>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</si>
  <si>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</si>
  <si>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</si>
  <si>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</si>
  <si>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</si>
  <si>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</si>
  <si>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</si>
  <si>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</si>
  <si>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</si>
  <si>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</si>
  <si>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</si>
  <si>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</si>
  <si>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</si>
  <si>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</si>
  <si>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</si>
  <si>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</si>
  <si>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</si>
  <si>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</si>
  <si>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</si>
  <si>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</si>
  <si>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</si>
  <si>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</si>
  <si>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</si>
  <si>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</si>
  <si>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</si>
  <si>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</si>
  <si>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</si>
  <si>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</si>
  <si>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</si>
  <si>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</si>
  <si>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</si>
  <si>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</si>
  <si>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</si>
  <si>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</si>
  <si>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</si>
  <si>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</si>
  <si>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</si>
  <si>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</si>
  <si>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</si>
  <si>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</si>
  <si>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</si>
  <si>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</si>
  <si>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</si>
  <si>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</si>
  <si>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</si>
  <si>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</si>
  <si>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</si>
  <si>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</si>
  <si>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</si>
  <si>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</si>
  <si>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</si>
  <si>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</si>
  <si>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</si>
  <si>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</si>
  <si>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</si>
  <si>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</si>
  <si>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</si>
  <si>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</si>
  <si>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</si>
  <si>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</si>
  <si>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</si>
  <si>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</si>
  <si>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</si>
  <si>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</si>
  <si>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</si>
  <si>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</si>
  <si>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</si>
  <si>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</si>
  <si>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</si>
  <si>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</si>
  <si>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</si>
  <si>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</si>
  <si>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</si>
  <si>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</si>
  <si>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</si>
  <si>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</si>
  <si>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</si>
  <si>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</si>
  <si>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</si>
  <si>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</si>
  <si>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</si>
  <si>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</si>
  <si>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</si>
  <si>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</si>
  <si>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</si>
  <si>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</si>
  <si>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</si>
  <si>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</si>
  <si>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</si>
  <si>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</si>
  <si>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</si>
  <si>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</si>
  <si>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</si>
  <si>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</si>
  <si>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</si>
  <si>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</si>
  <si>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</si>
  <si>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</si>
  <si>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</si>
  <si>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</si>
  <si>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</si>
  <si>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</si>
  <si>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</si>
  <si>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</si>
  <si>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</si>
  <si>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</si>
  <si>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</si>
  <si>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</si>
  <si>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</si>
  <si>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</si>
  <si>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</si>
  <si>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</si>
  <si>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</si>
  <si>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</si>
  <si>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</si>
  <si>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</si>
  <si>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</si>
  <si>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</si>
  <si>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</si>
  <si>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</si>
  <si>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</si>
  <si>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</si>
  <si>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</si>
  <si>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</si>
  <si>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</si>
  <si>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</si>
  <si>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</si>
  <si>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</si>
  <si>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</si>
  <si>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</si>
  <si>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</si>
  <si>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</si>
  <si>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</si>
  <si>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</si>
  <si>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</si>
  <si>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</si>
  <si>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</si>
  <si>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</si>
  <si>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</si>
  <si>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</si>
  <si>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</si>
  <si>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</si>
  <si>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</si>
  <si>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</si>
  <si>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</si>
  <si>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</si>
  <si>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</si>
  <si>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</si>
  <si>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</si>
  <si>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</si>
  <si>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</si>
  <si>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</si>
  <si>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</si>
  <si>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</si>
  <si>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</si>
  <si>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</si>
  <si>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</si>
  <si>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</si>
  <si>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</si>
  <si>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</si>
  <si>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</si>
  <si>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</si>
  <si>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</si>
  <si>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</si>
  <si>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</si>
  <si>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</si>
  <si>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</si>
  <si>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</si>
  <si>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</si>
  <si>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</si>
  <si>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</si>
  <si>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</si>
  <si>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</si>
  <si>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</si>
  <si>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</si>
  <si>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</si>
  <si>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</si>
  <si>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</si>
  <si>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</si>
  <si>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</si>
  <si>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</si>
  <si>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</si>
  <si>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</si>
  <si>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</si>
  <si>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</si>
  <si>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</si>
  <si>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</si>
  <si>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</si>
  <si>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</si>
  <si>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</si>
  <si>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</si>
  <si>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</si>
  <si>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</si>
  <si>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</si>
  <si>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</si>
  <si>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</si>
  <si>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</si>
  <si>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</si>
  <si>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</si>
  <si>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</si>
  <si>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</si>
  <si>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</si>
  <si>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</si>
  <si>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</si>
  <si>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</si>
  <si>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</si>
  <si>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</si>
  <si>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</si>
  <si>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</si>
  <si>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</si>
  <si>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</si>
  <si>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</si>
  <si>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</si>
  <si>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</si>
  <si>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</si>
  <si>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</si>
  <si>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</si>
  <si>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</si>
  <si>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</si>
  <si>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</si>
  <si>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</si>
  <si>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</si>
  <si>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</si>
  <si>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</si>
  <si>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</si>
  <si>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</si>
  <si>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</si>
  <si>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</si>
  <si>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</si>
  <si>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</si>
  <si>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</si>
  <si>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</si>
  <si>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</si>
  <si>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</si>
  <si>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</si>
  <si>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</si>
  <si>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</si>
  <si>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</si>
  <si>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</si>
  <si>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</si>
  <si>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</si>
  <si>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</si>
  <si>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</si>
  <si>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</si>
  <si>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</si>
  <si>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</si>
  <si>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</si>
  <si>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</si>
  <si>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</si>
  <si>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</si>
  <si>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</si>
  <si>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</si>
  <si>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</si>
  <si>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</si>
  <si>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</si>
  <si>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</si>
  <si>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</si>
  <si>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</si>
  <si>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</si>
  <si>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</si>
  <si>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</si>
  <si>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</si>
  <si>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</si>
  <si>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</si>
  <si>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</si>
  <si>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</si>
  <si>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</si>
  <si>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</si>
  <si>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</si>
  <si>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</si>
  <si>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</si>
  <si>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</si>
  <si>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</si>
  <si>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</si>
  <si>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</si>
  <si>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</si>
  <si>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</si>
  <si>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</si>
  <si>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</si>
  <si>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</si>
  <si>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</si>
  <si>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</si>
  <si>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</si>
  <si>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</si>
  <si>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</si>
  <si>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</si>
  <si>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</si>
  <si>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</si>
  <si>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</si>
  <si>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</si>
  <si>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</si>
  <si>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</si>
  <si>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</si>
  <si>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</si>
  <si>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</si>
  <si>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</si>
  <si>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</si>
  <si>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</si>
  <si>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</si>
  <si>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</si>
  <si>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</si>
  <si>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</si>
  <si>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</si>
  <si>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</si>
  <si>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</si>
  <si>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</si>
  <si>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</si>
  <si>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</si>
  <si>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</si>
  <si>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</si>
  <si>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</si>
  <si>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</si>
  <si>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</si>
  <si>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</si>
  <si>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</si>
  <si>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</si>
  <si>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</si>
  <si>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</si>
  <si>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</si>
  <si>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</si>
  <si>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</si>
  <si>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</si>
  <si>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</si>
  <si>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</si>
  <si>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</si>
  <si>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</si>
  <si>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</si>
  <si>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</si>
  <si>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</si>
  <si>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</si>
  <si>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</si>
  <si>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</si>
  <si>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</si>
  <si>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</si>
  <si>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</si>
  <si>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</si>
  <si>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</si>
  <si>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</si>
  <si>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</si>
  <si>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</si>
  <si>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</si>
  <si>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</si>
  <si>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</si>
  <si>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</si>
  <si>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</si>
  <si>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</si>
  <si>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</si>
  <si>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</si>
  <si>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</si>
  <si>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</si>
  <si>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</si>
  <si>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</si>
  <si>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</si>
  <si>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</si>
  <si>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</si>
  <si>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</si>
  <si>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</si>
  <si>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</si>
  <si>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</si>
  <si>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</si>
  <si>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</si>
  <si>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</si>
  <si>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</si>
  <si>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</si>
  <si>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</si>
  <si>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</si>
  <si>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</si>
  <si>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</si>
  <si>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</si>
  <si>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</si>
  <si>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</si>
  <si>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</si>
  <si>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</si>
  <si>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</si>
  <si>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</si>
  <si>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</si>
  <si>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</si>
  <si>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</si>
  <si>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</si>
  <si>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</si>
  <si>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</si>
  <si>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</si>
  <si>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</si>
  <si>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</si>
  <si>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</si>
  <si>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</si>
  <si>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</si>
  <si>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</si>
  <si>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</si>
  <si>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</si>
  <si>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</si>
  <si>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</si>
  <si>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</si>
  <si>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</si>
  <si>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</si>
  <si>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</si>
  <si>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</si>
  <si>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</si>
  <si>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</si>
  <si>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</si>
  <si>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</si>
  <si>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</si>
  <si>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</si>
  <si>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</si>
  <si>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</si>
  <si>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</si>
  <si>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</si>
  <si>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</si>
  <si>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</si>
  <si>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</si>
  <si>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</si>
  <si>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</si>
  <si>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</si>
  <si>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</si>
  <si>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</si>
  <si>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</si>
  <si>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</si>
  <si>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</si>
  <si>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</si>
  <si>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</si>
  <si>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</si>
  <si>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</si>
  <si>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</si>
  <si>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</si>
  <si>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</si>
  <si>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</si>
  <si>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</si>
  <si>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</si>
  <si>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</si>
  <si>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</si>
  <si>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</si>
  <si>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</si>
  <si>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</si>
  <si>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</si>
  <si>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</si>
  <si>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</si>
  <si>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</si>
  <si>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</si>
  <si>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</si>
  <si>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</si>
  <si>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</si>
  <si>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</si>
  <si>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</si>
  <si>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</si>
  <si>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</si>
  <si>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</si>
  <si>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</si>
  <si>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</si>
  <si>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</si>
  <si>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</si>
  <si>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</si>
  <si>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</si>
  <si>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</si>
  <si>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</si>
  <si>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</si>
  <si>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</si>
  <si>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</si>
  <si>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</si>
  <si>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</si>
  <si>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</si>
  <si>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</si>
  <si>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</si>
  <si>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</si>
  <si>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</si>
  <si>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</si>
  <si>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</si>
  <si>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</si>
  <si>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</si>
  <si>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</si>
  <si>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</si>
  <si>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</si>
  <si>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</si>
  <si>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</si>
  <si>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</si>
  <si>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</si>
  <si>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</si>
  <si>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</si>
  <si>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</si>
  <si>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</si>
  <si>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</si>
  <si>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</si>
  <si>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</si>
  <si>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</si>
  <si>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</si>
  <si>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</si>
  <si>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</si>
  <si>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</si>
  <si>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</si>
  <si>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</si>
  <si>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</si>
  <si>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</si>
  <si>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</si>
  <si>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</si>
  <si>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</si>
  <si>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</si>
  <si>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</si>
  <si>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</si>
  <si>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</si>
  <si>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</si>
  <si>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</si>
  <si>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</si>
  <si>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</si>
  <si>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</si>
  <si>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</si>
  <si>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</si>
  <si>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</si>
  <si>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</si>
  <si>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</si>
  <si>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</si>
  <si>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</si>
  <si>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</si>
  <si>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</si>
  <si>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</si>
  <si>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</si>
  <si>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</si>
  <si>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</si>
  <si>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</si>
  <si>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</si>
  <si>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</si>
  <si>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</si>
  <si>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</si>
  <si>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</si>
  <si>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</si>
  <si>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</si>
  <si>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</si>
  <si>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</si>
  <si>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</si>
  <si>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</si>
  <si>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</si>
  <si>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</si>
  <si>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</si>
  <si>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</si>
  <si>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</si>
  <si>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</si>
  <si>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</si>
  <si>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</si>
  <si>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</si>
  <si>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</si>
  <si>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</si>
  <si>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</si>
  <si>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</si>
  <si>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</si>
  <si>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</si>
  <si>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</si>
  <si>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</si>
  <si>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</si>
  <si>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</si>
  <si>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</si>
  <si>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</si>
  <si>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</si>
  <si>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</si>
  <si>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</si>
  <si>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</si>
  <si>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</si>
  <si>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</si>
  <si>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</si>
  <si>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</si>
  <si>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</si>
  <si>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</si>
  <si>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</si>
  <si>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</si>
  <si>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</si>
  <si>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</si>
  <si>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</si>
  <si>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</si>
  <si>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</si>
  <si>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</si>
  <si>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</si>
  <si>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</si>
  <si>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</si>
  <si>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</si>
  <si>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</si>
  <si>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</si>
  <si>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</si>
  <si>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</si>
  <si>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</si>
  <si>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</si>
  <si>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</si>
  <si>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</si>
  <si>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</si>
  <si>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</si>
  <si>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</si>
  <si>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</si>
  <si>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</si>
  <si>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</si>
  <si>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</si>
  <si>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</si>
  <si>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</si>
  <si>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</si>
  <si>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</si>
  <si>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</si>
  <si>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</si>
  <si>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</si>
  <si>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</si>
  <si>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</si>
  <si>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</si>
  <si>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</si>
  <si>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</si>
  <si>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</si>
  <si>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</si>
  <si>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</si>
  <si>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</si>
  <si>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</si>
  <si>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</si>
  <si>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</si>
  <si>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</si>
  <si>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</si>
  <si>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</si>
  <si>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</si>
  <si>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</si>
  <si>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</si>
  <si>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</si>
  <si>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</si>
  <si>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</si>
  <si>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</si>
  <si>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</si>
  <si>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</si>
  <si>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</si>
  <si>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</si>
  <si>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</si>
  <si>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</si>
  <si>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</si>
  <si>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</si>
  <si>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</si>
  <si>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</si>
  <si>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</si>
  <si>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</si>
  <si>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</si>
  <si>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</si>
  <si>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</si>
  <si>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</si>
  <si>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</si>
  <si>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</si>
  <si>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</si>
  <si>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</si>
  <si>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</si>
  <si>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</si>
  <si>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</si>
  <si>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</si>
  <si>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</si>
  <si>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</si>
  <si>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</si>
  <si>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</si>
  <si>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</si>
  <si>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</si>
  <si>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</si>
  <si>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</si>
  <si>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</si>
  <si>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</si>
  <si>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</si>
  <si>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</si>
  <si>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</si>
  <si>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</si>
  <si>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</si>
  <si>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</si>
  <si>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</si>
  <si>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</si>
  <si>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</si>
  <si>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</si>
  <si>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</si>
  <si>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</si>
  <si>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</si>
  <si>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</si>
  <si>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</si>
  <si>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</si>
  <si>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</si>
  <si>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</si>
  <si>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</si>
  <si>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</si>
  <si>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</si>
  <si>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</si>
  <si>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</si>
  <si>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</si>
  <si>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</si>
  <si>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</si>
  <si>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</si>
  <si>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</si>
  <si>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</si>
  <si>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</si>
  <si>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</si>
  <si>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</si>
  <si>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</si>
  <si>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</si>
  <si>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</si>
  <si>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</si>
  <si>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</si>
  <si>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</si>
  <si>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</si>
  <si>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</si>
  <si>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</si>
  <si>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</si>
  <si>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</si>
  <si>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</si>
  <si>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</si>
  <si>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</si>
  <si>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</si>
  <si>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</si>
  <si>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</si>
  <si>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</si>
  <si>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</si>
  <si>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</si>
  <si>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</si>
  <si>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</si>
  <si>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</si>
  <si>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</si>
  <si>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</si>
  <si>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</si>
  <si>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</si>
  <si>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</si>
  <si>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</si>
  <si>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</si>
  <si>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</si>
  <si>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</si>
  <si>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</si>
  <si>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</si>
  <si>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</si>
  <si>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</si>
  <si>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</si>
  <si>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</si>
  <si>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</si>
  <si>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</si>
  <si>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</si>
  <si>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</si>
  <si>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</si>
  <si>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</si>
  <si>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</si>
  <si>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</si>
  <si>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</si>
  <si>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</si>
  <si>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</si>
  <si>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</si>
  <si>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</si>
  <si>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</si>
  <si>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</si>
  <si>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</si>
  <si>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</si>
  <si>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</si>
  <si>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</si>
  <si>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</si>
  <si>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</si>
  <si>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</si>
  <si>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</si>
  <si>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</si>
  <si>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</si>
  <si>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</si>
  <si>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</si>
  <si>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</si>
  <si>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</si>
  <si>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</si>
  <si>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</si>
  <si>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</si>
  <si>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</si>
  <si>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</si>
  <si>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</si>
  <si>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</si>
  <si>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</si>
  <si>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</si>
  <si>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</si>
  <si>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</si>
  <si>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</si>
  <si>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</si>
  <si>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</si>
  <si>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</si>
  <si>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</si>
  <si>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</si>
  <si>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</si>
  <si>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</si>
  <si>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</si>
  <si>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</si>
  <si>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</si>
  <si>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</si>
  <si>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</si>
  <si>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</si>
  <si>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</si>
  <si>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</si>
  <si>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</si>
  <si>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</si>
  <si>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</si>
  <si>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</si>
  <si>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</si>
  <si>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</si>
  <si>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</si>
  <si>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</si>
  <si>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</si>
  <si>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</si>
  <si>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</si>
  <si>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</si>
  <si>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</si>
  <si>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</si>
  <si>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</si>
  <si>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</si>
  <si>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</si>
  <si>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</si>
  <si>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</si>
  <si>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</si>
  <si>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</si>
  <si>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</si>
  <si>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</si>
  <si>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</si>
  <si>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</si>
  <si>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</si>
  <si>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</si>
  <si>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</si>
  <si>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</si>
  <si>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</si>
  <si>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</si>
  <si>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</si>
  <si>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</si>
  <si>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</si>
  <si>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</si>
  <si>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</si>
  <si>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</si>
  <si>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</si>
  <si>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</si>
  <si>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</si>
  <si>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</si>
  <si>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</si>
  <si>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</si>
  <si>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</si>
  <si>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</si>
  <si>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</si>
  <si>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</si>
  <si>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</si>
  <si>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</si>
  <si>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</si>
  <si>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</si>
  <si>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</si>
  <si>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</si>
  <si>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</si>
  <si>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</si>
  <si>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</si>
  <si>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</si>
  <si>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</si>
  <si>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</si>
  <si>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</si>
  <si>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</si>
  <si>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</si>
  <si>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</si>
  <si>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</si>
  <si>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</si>
  <si>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</si>
  <si>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</si>
  <si>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</si>
  <si>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</si>
  <si>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</si>
  <si>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</si>
  <si>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</si>
  <si>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</si>
  <si>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</si>
  <si>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</si>
  <si>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</si>
  <si>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</si>
  <si>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</si>
  <si>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</si>
  <si>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</si>
  <si>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</si>
  <si>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</si>
  <si>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</si>
  <si>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</si>
  <si>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</si>
  <si>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</si>
  <si>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</si>
  <si>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</si>
  <si>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</si>
  <si>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</si>
  <si>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</si>
  <si>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</si>
  <si>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</si>
  <si>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</si>
  <si>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</si>
  <si>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</si>
  <si>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</si>
  <si>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</si>
  <si>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</si>
  <si>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</si>
  <si>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</si>
  <si>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</si>
  <si>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</si>
  <si>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</si>
  <si>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</si>
  <si>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</si>
  <si>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</si>
  <si>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</si>
  <si>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</si>
  <si>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</si>
  <si>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</si>
  <si>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</si>
  <si>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</si>
  <si>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</si>
  <si>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</si>
  <si>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</si>
  <si>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</si>
  <si>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</si>
  <si>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</si>
  <si>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</si>
  <si>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</si>
  <si>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</si>
  <si>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</si>
  <si>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</si>
  <si>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</si>
  <si>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</si>
  <si>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</si>
  <si>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</si>
  <si>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</si>
  <si>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</si>
  <si>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</si>
  <si>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</si>
  <si>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</si>
  <si>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</si>
  <si>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</si>
  <si>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</si>
  <si>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</si>
  <si>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</si>
  <si>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</si>
  <si>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</si>
  <si>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</si>
  <si>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</si>
  <si>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</si>
  <si>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</si>
  <si>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</si>
  <si>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</si>
  <si>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</si>
  <si>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</si>
  <si>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</si>
  <si>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</si>
  <si>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</si>
  <si>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</si>
  <si>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</si>
  <si>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</si>
  <si>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</si>
  <si>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</si>
  <si>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</si>
  <si>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</si>
  <si>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</si>
  <si>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</si>
  <si>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</si>
  <si>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</si>
  <si>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</si>
  <si>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</si>
  <si>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</si>
  <si>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</si>
  <si>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</si>
  <si>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</si>
  <si>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</si>
  <si>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</si>
  <si>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</si>
  <si>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</si>
  <si>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</si>
  <si>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</si>
  <si>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</si>
  <si>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</si>
  <si>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</si>
  <si>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</si>
  <si>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</si>
  <si>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</si>
  <si>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</si>
  <si>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</si>
  <si>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</si>
  <si>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</si>
  <si>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</si>
  <si>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</si>
  <si>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</si>
  <si>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</si>
  <si>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</si>
  <si>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</si>
  <si>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</si>
  <si>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</si>
  <si>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</si>
  <si>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</si>
  <si>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</si>
  <si>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</si>
  <si>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</si>
  <si>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</si>
  <si>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</si>
  <si>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</si>
  <si>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</si>
  <si>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</si>
  <si>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</si>
  <si>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</si>
  <si>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</si>
  <si>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</si>
  <si>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</si>
  <si>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</si>
  <si>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</si>
  <si>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</si>
  <si>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</si>
  <si>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</si>
  <si>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</si>
  <si>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</si>
  <si>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</si>
  <si>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</si>
  <si>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</si>
  <si>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</si>
  <si>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</si>
  <si>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</si>
  <si>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</si>
  <si>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</si>
  <si>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</si>
  <si>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</si>
  <si>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</si>
  <si>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</si>
  <si>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</si>
  <si>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</si>
  <si>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</si>
  <si>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</si>
  <si>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</si>
  <si>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</si>
  <si>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</si>
  <si>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</si>
  <si>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</si>
  <si>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</si>
  <si>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</si>
  <si>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</si>
  <si>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</si>
  <si>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</si>
  <si>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</si>
  <si>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</si>
  <si>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</si>
  <si>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</si>
  <si>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</si>
  <si>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</si>
  <si>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</si>
  <si>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</si>
  <si>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</si>
  <si>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</si>
  <si>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</si>
  <si>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</si>
  <si>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</si>
  <si>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</si>
  <si>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</si>
  <si>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</si>
  <si>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</si>
  <si>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</si>
  <si>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</si>
  <si>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</si>
  <si>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</si>
  <si>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</si>
  <si>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</si>
  <si>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</si>
  <si>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</si>
  <si>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</si>
  <si>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</si>
  <si>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</si>
  <si>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</si>
  <si>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</si>
  <si>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</si>
  <si>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</si>
  <si>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</si>
  <si>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</si>
  <si>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</si>
  <si>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</si>
  <si>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</si>
  <si>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</si>
  <si>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</si>
  <si>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</si>
  <si>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</si>
  <si>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</si>
  <si>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</si>
  <si>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</si>
  <si>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</si>
  <si>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</si>
  <si>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</si>
  <si>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</si>
  <si>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</si>
  <si>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</si>
  <si>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</si>
  <si>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</si>
  <si>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</si>
  <si>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</si>
  <si>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</si>
  <si>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</si>
  <si>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</si>
  <si>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</si>
  <si>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</si>
  <si>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</si>
  <si>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</si>
  <si>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</si>
  <si>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</si>
  <si>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</si>
  <si>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</si>
  <si>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</si>
  <si>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</si>
  <si>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</si>
  <si>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</si>
  <si>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</si>
  <si>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</si>
  <si>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</si>
  <si>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</si>
  <si>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</si>
  <si>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</si>
  <si>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</si>
  <si>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</si>
  <si>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</si>
  <si>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</si>
  <si>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</si>
  <si>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</si>
  <si>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</si>
  <si>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</si>
  <si>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</si>
  <si>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</si>
  <si>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</si>
  <si>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</si>
  <si>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</si>
  <si>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</si>
  <si>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</si>
  <si>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</si>
  <si>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</si>
  <si>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</si>
  <si>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</si>
  <si>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</si>
  <si>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</si>
  <si>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</si>
  <si>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</si>
  <si>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</si>
  <si>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</si>
  <si>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</si>
  <si>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</si>
  <si>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</si>
  <si>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</si>
  <si>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</si>
  <si>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</si>
  <si>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</si>
  <si>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</si>
  <si>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</si>
  <si>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</si>
  <si>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</si>
  <si>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</si>
  <si>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</si>
  <si>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</si>
  <si>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</si>
  <si>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</si>
  <si>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</si>
  <si>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</si>
  <si>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</si>
  <si>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</si>
  <si>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</si>
  <si>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</si>
  <si>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</si>
  <si>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</si>
  <si>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</si>
  <si>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</si>
  <si>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</si>
  <si>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</si>
  <si>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</si>
  <si>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</si>
  <si>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</si>
  <si>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</si>
  <si>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</si>
  <si>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</si>
  <si>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</si>
  <si>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</si>
  <si>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</si>
  <si>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</si>
  <si>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</si>
  <si>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</si>
  <si>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</si>
  <si>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</si>
  <si>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</si>
  <si>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</si>
  <si>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</si>
  <si>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</si>
  <si>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</si>
  <si>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</si>
  <si>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</si>
  <si>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</si>
  <si>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</si>
  <si>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</si>
  <si>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</si>
  <si>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</si>
  <si>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</si>
  <si>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</si>
  <si>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</si>
  <si>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</si>
  <si>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</si>
  <si>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</si>
  <si>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</si>
  <si>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</si>
  <si>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</si>
  <si>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</si>
  <si>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</si>
  <si>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</si>
  <si>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</si>
  <si>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</si>
  <si>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</si>
  <si>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</si>
  <si>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</si>
  <si>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</si>
  <si>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</si>
  <si>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</si>
  <si>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</si>
  <si>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</si>
  <si>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</si>
  <si>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</si>
  <si>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</si>
  <si>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</si>
  <si>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</si>
  <si>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</si>
  <si>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</si>
  <si>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</si>
  <si>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</si>
  <si>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</si>
  <si>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</si>
  <si>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</si>
  <si>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</si>
  <si>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</si>
  <si>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</si>
  <si>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</si>
  <si>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</si>
  <si>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</si>
  <si>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</si>
  <si>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</si>
  <si>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</si>
  <si>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</si>
  <si>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</si>
  <si>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</si>
  <si>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</si>
  <si>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</si>
  <si>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</si>
  <si>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</si>
  <si>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</si>
  <si>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</si>
  <si>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</si>
  <si>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</si>
  <si>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</si>
  <si>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</si>
  <si>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</si>
  <si>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</si>
  <si>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</si>
  <si>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</si>
  <si>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</si>
  <si>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</si>
  <si>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</si>
  <si>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</si>
  <si>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</si>
  <si>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</si>
  <si>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</si>
  <si>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</si>
  <si>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</si>
  <si>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</si>
  <si>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</si>
  <si>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</si>
  <si>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</si>
  <si>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</si>
  <si>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</si>
  <si>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</si>
  <si>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</si>
  <si>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</si>
  <si>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</si>
  <si>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</si>
  <si>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</si>
  <si>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</si>
  <si>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</si>
  <si>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</si>
  <si>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</si>
  <si>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</si>
  <si>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</si>
  <si>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</si>
  <si>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</si>
  <si>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</si>
  <si>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</si>
  <si>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</si>
  <si>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</si>
  <si>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</si>
  <si>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</si>
  <si>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</si>
  <si>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</si>
  <si>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</si>
  <si>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</si>
  <si>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</si>
  <si>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</si>
  <si>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</si>
  <si>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</si>
  <si>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</si>
  <si>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</si>
  <si>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</si>
  <si>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</si>
  <si>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</si>
  <si>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</si>
  <si>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</si>
  <si>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</si>
  <si>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</si>
  <si>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</si>
  <si>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</si>
  <si>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</si>
  <si>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</si>
  <si>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</si>
  <si>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</si>
  <si>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</si>
  <si>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</si>
  <si>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</si>
  <si>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</si>
  <si>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</si>
  <si>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</si>
  <si>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</si>
  <si>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</si>
  <si>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</si>
  <si>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</si>
  <si>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</si>
  <si>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</si>
  <si>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</si>
  <si>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</si>
  <si>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</si>
  <si>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</si>
  <si>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</si>
  <si>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</si>
  <si>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</si>
  <si>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</si>
  <si>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</si>
  <si>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</si>
  <si>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</si>
  <si>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</si>
  <si>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</si>
  <si>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</si>
  <si>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</si>
  <si>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</si>
  <si>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</si>
  <si>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</si>
  <si>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</si>
  <si>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</si>
  <si>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</si>
  <si>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</si>
  <si>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</si>
  <si>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</si>
  <si>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</si>
  <si>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</si>
  <si>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</si>
  <si>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</si>
  <si>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</si>
  <si>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</si>
  <si>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</si>
  <si>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</si>
  <si>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</si>
  <si>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</si>
  <si>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</si>
  <si>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</si>
  <si>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</si>
  <si>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</si>
  <si>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</si>
  <si>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</si>
  <si>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</si>
  <si>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</si>
  <si>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</si>
  <si>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</si>
  <si>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</si>
  <si>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</si>
  <si>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</si>
  <si>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</si>
  <si>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</si>
  <si>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</si>
  <si>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</si>
  <si>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</si>
  <si>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</si>
  <si>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</si>
  <si>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</si>
  <si>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</si>
  <si>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</si>
  <si>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</si>
  <si>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</si>
  <si>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</si>
  <si>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</si>
  <si>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</si>
  <si>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</si>
  <si>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</si>
  <si>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</si>
  <si>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</si>
  <si>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</si>
  <si>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</si>
  <si>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</si>
  <si>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</si>
  <si>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</si>
  <si>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</si>
  <si>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</si>
  <si>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</si>
  <si>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</si>
  <si>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</si>
  <si>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</si>
  <si>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</si>
  <si>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</si>
  <si>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</si>
  <si>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</si>
  <si>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</si>
  <si>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</si>
  <si>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</si>
  <si>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</si>
  <si>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</si>
  <si>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</si>
  <si>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</si>
  <si>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</si>
  <si>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</si>
  <si>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</si>
  <si>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</si>
  <si>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</si>
  <si>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</si>
  <si>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</si>
  <si>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</si>
  <si>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</si>
  <si>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</si>
  <si>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</si>
  <si>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</si>
  <si>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</si>
  <si>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</si>
  <si>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</si>
  <si>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</si>
  <si>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</si>
  <si>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</si>
  <si>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</si>
  <si>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</si>
  <si>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</si>
  <si>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</si>
  <si>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</si>
  <si>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</si>
  <si>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</si>
  <si>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</si>
  <si>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</si>
  <si>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</si>
  <si>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</si>
  <si>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</si>
  <si>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</si>
  <si>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</si>
  <si>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</si>
  <si>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</si>
  <si>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</si>
  <si>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</si>
  <si>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</si>
  <si>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</si>
  <si>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</si>
  <si>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</si>
  <si>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</si>
  <si>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</si>
  <si>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</si>
  <si>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</si>
  <si>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</si>
  <si>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</si>
  <si>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</si>
  <si>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</si>
  <si>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</si>
  <si>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</si>
  <si>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</si>
  <si>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</si>
  <si>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</si>
  <si>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</si>
  <si>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</si>
  <si>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</si>
  <si>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</si>
  <si>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</si>
  <si>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</si>
  <si>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</si>
  <si>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</si>
  <si>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</si>
  <si>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</si>
  <si>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</si>
  <si>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</si>
  <si>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</si>
  <si>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</si>
  <si>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</si>
  <si>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</si>
  <si>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</si>
  <si>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</si>
  <si>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</si>
  <si>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</si>
  <si>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</si>
  <si>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</si>
  <si>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</si>
  <si>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</si>
  <si>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</si>
  <si>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</si>
  <si>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</si>
  <si>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</si>
  <si>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</si>
  <si>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</si>
  <si>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</si>
  <si>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</si>
  <si>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</si>
  <si>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</si>
  <si>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</si>
  <si>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</si>
  <si>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</si>
  <si>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</si>
  <si>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</si>
  <si>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</si>
  <si>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</si>
  <si>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</si>
  <si>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</si>
  <si>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</si>
  <si>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</si>
  <si>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</si>
  <si>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</si>
  <si>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</si>
  <si>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</si>
  <si>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</si>
  <si>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</si>
  <si>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</si>
  <si>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</si>
  <si>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</si>
  <si>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</si>
  <si>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</si>
  <si>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</si>
  <si>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</si>
  <si>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</si>
  <si>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</si>
  <si>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</si>
  <si>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</si>
  <si>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</si>
  <si>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</si>
  <si>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</si>
  <si>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</si>
  <si>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</si>
  <si>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</si>
  <si>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</si>
  <si>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</si>
  <si>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</si>
  <si>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</si>
  <si>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</si>
  <si>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</si>
  <si>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</si>
  <si>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</si>
  <si>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</si>
  <si>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</si>
  <si>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</si>
  <si>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</si>
  <si>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</si>
  <si>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</si>
  <si>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</si>
  <si>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</si>
  <si>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</si>
  <si>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</si>
  <si>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</si>
  <si>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</si>
  <si>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</si>
  <si>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</si>
  <si>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</si>
  <si>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</si>
  <si>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</si>
  <si>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</si>
  <si>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</si>
  <si>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</si>
  <si>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</si>
  <si>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</si>
  <si>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</si>
  <si>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</si>
  <si>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</si>
  <si>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</si>
  <si>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</si>
  <si>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</si>
  <si>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</si>
  <si>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</si>
  <si>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</si>
  <si>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</si>
  <si>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</si>
  <si>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</si>
  <si>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</si>
  <si>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</si>
  <si>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</si>
  <si>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</si>
  <si>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</si>
  <si>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</si>
  <si>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</si>
  <si>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</si>
  <si>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</si>
  <si>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</si>
  <si>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</si>
  <si>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</si>
  <si>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</si>
  <si>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</si>
  <si>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</si>
  <si>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</si>
  <si>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</si>
  <si>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</si>
  <si>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</si>
  <si>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</si>
  <si>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</si>
  <si>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</si>
  <si>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</si>
  <si>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</si>
  <si>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</si>
  <si>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</si>
  <si>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</si>
  <si>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</si>
  <si>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</si>
  <si>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</si>
  <si>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</si>
  <si>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</si>
  <si>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</si>
  <si>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</si>
  <si>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</si>
  <si>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</si>
  <si>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</si>
  <si>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</si>
  <si>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</si>
  <si>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</si>
  <si>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</si>
  <si>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</si>
  <si>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</si>
  <si>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</si>
  <si>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</si>
  <si>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</si>
  <si>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</si>
  <si>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</si>
  <si>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</si>
  <si>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</si>
  <si>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</si>
  <si>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</si>
  <si>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</si>
  <si>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</si>
  <si>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</si>
  <si>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</si>
  <si>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</si>
  <si>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</si>
  <si>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</si>
  <si>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</si>
  <si>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</si>
  <si>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</si>
  <si>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</si>
  <si>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</si>
  <si>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</si>
  <si>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</si>
  <si>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</si>
  <si>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</si>
  <si>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</si>
  <si>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</si>
  <si>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</si>
  <si>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</si>
  <si>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</si>
  <si>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</si>
  <si>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</si>
  <si>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</si>
  <si>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</si>
  <si>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</si>
  <si>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</si>
  <si>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</si>
  <si>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</si>
  <si>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</si>
  <si>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</si>
  <si>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</si>
  <si>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</si>
  <si>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</si>
  <si>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</si>
  <si>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</si>
  <si>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</si>
  <si>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</si>
  <si>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</si>
  <si>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</si>
  <si>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</si>
  <si>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</si>
  <si>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</si>
  <si>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</si>
  <si>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</si>
  <si>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</si>
  <si>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</si>
  <si>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</si>
  <si>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</si>
  <si>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</si>
  <si>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</si>
  <si>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</si>
  <si>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</si>
  <si>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</si>
  <si>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</si>
  <si>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</si>
  <si>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</si>
  <si>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</si>
  <si>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</si>
  <si>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</si>
  <si>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</si>
  <si>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</si>
  <si>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</si>
  <si>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</si>
  <si>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</si>
  <si>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</si>
  <si>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</si>
  <si>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</si>
  <si>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</si>
  <si>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</si>
  <si>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</si>
  <si>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</si>
  <si>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</si>
  <si>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</si>
  <si>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</si>
  <si>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</si>
  <si>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</si>
  <si>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</si>
  <si>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</si>
  <si>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</si>
  <si>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</si>
  <si>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</si>
  <si>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</si>
  <si>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</si>
  <si>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</si>
  <si>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</si>
  <si>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</si>
  <si>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</si>
  <si>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</si>
  <si>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</si>
  <si>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</si>
  <si>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</si>
  <si>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</si>
  <si>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</si>
  <si>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</si>
  <si>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</si>
  <si>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</si>
  <si>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</si>
  <si>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</si>
  <si>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</si>
  <si>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</si>
  <si>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</si>
  <si>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</si>
  <si>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</si>
  <si>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</si>
  <si>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</si>
  <si>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</si>
  <si>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</si>
  <si>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</si>
  <si>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</si>
  <si>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</si>
  <si>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</si>
  <si>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</si>
  <si>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</si>
  <si>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</si>
  <si>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</si>
  <si>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</si>
  <si>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</si>
  <si>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</si>
  <si>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</si>
  <si>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</si>
  <si>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</si>
  <si>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</si>
  <si>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</si>
  <si>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</si>
  <si>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</si>
  <si>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</si>
  <si>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</si>
  <si>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</si>
  <si>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</si>
  <si>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</si>
  <si>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</si>
  <si>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</si>
  <si>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</si>
  <si>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</si>
  <si>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</si>
  <si>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</si>
  <si>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</si>
  <si>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</si>
  <si>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</si>
  <si>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</si>
  <si>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</si>
  <si>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</si>
  <si>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</si>
  <si>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</si>
  <si>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</si>
  <si>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</si>
  <si>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</si>
  <si>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</si>
  <si>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</si>
  <si>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</si>
  <si>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</si>
  <si>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</si>
  <si>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</si>
  <si>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</si>
  <si>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</si>
  <si>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</si>
  <si>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</si>
  <si>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</si>
  <si>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</si>
  <si>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</si>
  <si>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</si>
  <si>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</si>
  <si>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</si>
  <si>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</si>
  <si>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</si>
  <si>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</si>
  <si>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</si>
  <si>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</si>
  <si>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</si>
  <si>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</si>
  <si>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</si>
  <si>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</si>
  <si>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</si>
  <si>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</si>
  <si>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</si>
  <si>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</si>
  <si>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</si>
  <si>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</si>
  <si>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</si>
  <si>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</si>
  <si>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</si>
  <si>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</si>
  <si>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</si>
  <si>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</si>
  <si>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</si>
  <si>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</si>
  <si>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</si>
  <si>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</si>
  <si>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</si>
  <si>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</si>
  <si>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</si>
  <si>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</si>
  <si>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</si>
  <si>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</si>
  <si>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</si>
  <si>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</si>
  <si>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</si>
  <si>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</si>
  <si>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</si>
  <si>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</si>
  <si>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</si>
  <si>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</si>
  <si>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</si>
  <si>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</si>
  <si>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</si>
  <si>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</si>
  <si>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</si>
  <si>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</si>
  <si>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</si>
  <si>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</si>
  <si>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</si>
  <si>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</si>
  <si>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</si>
  <si>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</si>
  <si>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</si>
  <si>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</si>
  <si>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</si>
  <si>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</si>
  <si>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</si>
  <si>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</si>
  <si>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</si>
  <si>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</si>
  <si>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</si>
  <si>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</si>
  <si>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</si>
  <si>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</si>
  <si>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</si>
  <si>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</si>
  <si>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</si>
  <si>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</si>
  <si>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</si>
  <si>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</si>
  <si>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</si>
  <si>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</si>
  <si>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</si>
  <si>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</si>
  <si>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</si>
  <si>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</si>
  <si>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</si>
  <si>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</si>
  <si>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</si>
  <si>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</si>
  <si>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</si>
  <si>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</si>
  <si>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</si>
  <si>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</si>
  <si>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</si>
  <si>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</si>
  <si>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</si>
  <si>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</si>
  <si>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</si>
  <si>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</si>
  <si>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</si>
  <si>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</si>
  <si>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</si>
  <si>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</si>
  <si>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</si>
  <si>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</si>
  <si>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</si>
  <si>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</si>
  <si>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</si>
  <si>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</si>
  <si>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</si>
  <si>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</si>
  <si>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</si>
  <si>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</si>
  <si>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</si>
  <si>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</si>
  <si>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</si>
  <si>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</si>
  <si>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</si>
  <si>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</si>
  <si>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</si>
  <si>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</si>
  <si>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</si>
  <si>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</si>
  <si>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</si>
  <si>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</si>
  <si>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</si>
  <si>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</si>
  <si>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</si>
  <si>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</si>
  <si>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</si>
  <si>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</si>
  <si>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</si>
  <si>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</si>
  <si>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</si>
  <si>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</si>
  <si>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</si>
  <si>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</si>
  <si>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</si>
  <si>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</si>
  <si>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</si>
  <si>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</si>
  <si>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</si>
  <si>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</si>
  <si>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</si>
  <si>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</si>
  <si>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</si>
  <si>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</si>
  <si>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</si>
  <si>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</si>
  <si>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</si>
  <si>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</si>
  <si>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</si>
  <si>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</si>
  <si>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</si>
  <si>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</si>
  <si>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</si>
  <si>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</si>
  <si>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</si>
  <si>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</si>
  <si>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</si>
  <si>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</si>
  <si>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</si>
  <si>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</si>
  <si>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</si>
  <si>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</si>
  <si>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</si>
  <si>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</si>
  <si>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</si>
  <si>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</si>
  <si>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</si>
  <si>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</si>
  <si>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</si>
  <si>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</si>
  <si>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</si>
  <si>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</si>
  <si>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</si>
  <si>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</si>
  <si>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</si>
  <si>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</si>
  <si>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</si>
  <si>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</si>
  <si>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</si>
  <si>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</si>
  <si>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</si>
  <si>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</si>
  <si>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</si>
  <si>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</si>
  <si>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</si>
  <si>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</si>
  <si>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</si>
  <si>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</si>
  <si>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</si>
  <si>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</si>
  <si>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</si>
  <si>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</si>
  <si>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</si>
  <si>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</si>
  <si>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</si>
  <si>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</si>
  <si>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</si>
  <si>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</si>
  <si>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</si>
  <si>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</si>
  <si>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</si>
  <si>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</si>
  <si>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</si>
  <si>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</si>
  <si>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</si>
  <si>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</si>
  <si>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</si>
  <si>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</si>
  <si>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</si>
  <si>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</si>
  <si>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</si>
  <si>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</si>
  <si>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</si>
  <si>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</si>
  <si>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</si>
  <si>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</si>
  <si>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</si>
  <si>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</si>
  <si>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</si>
  <si>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</si>
  <si>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</si>
  <si>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</si>
  <si>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</si>
  <si>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</si>
  <si>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</si>
  <si>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</si>
  <si>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</si>
  <si>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</si>
  <si>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</si>
  <si>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</si>
  <si>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</si>
  <si>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</si>
  <si>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</si>
  <si>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</si>
  <si>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</si>
  <si>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</si>
  <si>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</si>
  <si>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</si>
  <si>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</si>
  <si>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</si>
  <si>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</si>
  <si>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</si>
  <si>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</si>
  <si>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</si>
  <si>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</si>
  <si>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</si>
  <si>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</si>
  <si>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</si>
  <si>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</si>
  <si>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</si>
  <si>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</si>
  <si>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</si>
  <si>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</si>
  <si>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</si>
  <si>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</si>
  <si>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</si>
  <si>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</si>
  <si>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</si>
  <si>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</si>
  <si>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</si>
  <si>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</si>
  <si>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</si>
  <si>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</si>
  <si>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</si>
  <si>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</si>
  <si>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</si>
  <si>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</si>
  <si>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</si>
  <si>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</si>
  <si>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</si>
  <si>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</si>
  <si>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</si>
  <si>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</si>
  <si>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</si>
  <si>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</si>
  <si>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</si>
  <si>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</si>
  <si>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</si>
  <si>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</si>
  <si>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</si>
  <si>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</si>
  <si>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</si>
  <si>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</si>
  <si>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</si>
  <si>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</si>
  <si>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</si>
  <si>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</si>
  <si>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</si>
  <si>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</si>
  <si>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</si>
  <si>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</si>
  <si>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</si>
  <si>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</si>
  <si>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</si>
  <si>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</si>
  <si>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</si>
  <si>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</si>
  <si>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</si>
  <si>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</si>
  <si>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</si>
  <si>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</si>
  <si>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</si>
  <si>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</si>
  <si>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</si>
  <si>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</si>
  <si>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</si>
  <si>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</si>
  <si>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</si>
  <si>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</si>
  <si>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</si>
  <si>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</si>
  <si>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</si>
  <si>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</si>
  <si>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</si>
  <si>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</si>
  <si>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</si>
  <si>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</si>
  <si>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</si>
  <si>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</si>
  <si>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</si>
  <si>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</si>
  <si>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</si>
  <si>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</si>
  <si>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</si>
  <si>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</si>
  <si>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</si>
  <si>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</si>
  <si>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</si>
  <si>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</si>
  <si>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</si>
  <si>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</si>
  <si>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</si>
  <si>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</si>
  <si>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</si>
  <si>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</si>
  <si>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</si>
  <si>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</si>
  <si>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</si>
  <si>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</si>
  <si>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</si>
  <si>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</si>
  <si>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</si>
  <si>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</si>
  <si>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</si>
  <si>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</si>
  <si>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</si>
  <si>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</si>
  <si>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</si>
  <si>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</si>
  <si>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</si>
  <si>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</si>
  <si>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</si>
  <si>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</si>
  <si>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</si>
  <si>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</si>
  <si>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</si>
  <si>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</si>
  <si>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</si>
  <si>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</si>
  <si>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</si>
  <si>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</si>
  <si>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</si>
  <si>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</si>
  <si>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</si>
  <si>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</si>
  <si>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</si>
  <si>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</si>
  <si>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</si>
  <si>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</si>
  <si>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</si>
  <si>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</si>
  <si>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</si>
  <si>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</si>
  <si>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</si>
  <si>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</si>
  <si>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</si>
  <si>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</si>
  <si>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</si>
  <si>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</si>
  <si>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</si>
  <si>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</si>
  <si>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</si>
  <si>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</si>
  <si>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</si>
  <si>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</si>
  <si>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</si>
  <si>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</si>
  <si>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</si>
  <si>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</si>
  <si>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</si>
  <si>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</si>
  <si>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</si>
  <si>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</si>
  <si>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</si>
  <si>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</si>
  <si>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</si>
  <si>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</si>
  <si>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</si>
  <si>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</si>
  <si>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</si>
  <si>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</si>
  <si>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</si>
  <si>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</si>
  <si>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</si>
  <si>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</si>
  <si>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</si>
  <si>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</si>
  <si>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</si>
  <si>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</si>
  <si>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</si>
  <si>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</si>
  <si>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</si>
  <si>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</si>
  <si>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</si>
  <si>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</si>
  <si>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</si>
  <si>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</si>
  <si>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</si>
  <si>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</si>
  <si>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</si>
  <si>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</si>
  <si>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</si>
  <si>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</si>
  <si>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</si>
  <si>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</si>
  <si>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</si>
  <si>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</si>
  <si>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</si>
  <si>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</si>
  <si>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</si>
  <si>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</si>
  <si>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</si>
  <si>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</si>
  <si>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</si>
  <si>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</si>
  <si>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</si>
  <si>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</si>
  <si>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</si>
  <si>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</si>
  <si>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</si>
  <si>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</si>
  <si>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</si>
  <si>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</si>
  <si>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</si>
  <si>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</si>
  <si>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</si>
  <si>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</si>
  <si>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</si>
  <si>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</si>
  <si>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</si>
  <si>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</si>
  <si>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</si>
  <si>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</si>
  <si>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</si>
  <si>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</si>
  <si>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</si>
  <si>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</si>
  <si>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</si>
  <si>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</si>
  <si>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</si>
  <si>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</si>
  <si>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</si>
  <si>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</si>
  <si>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</si>
  <si>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</si>
  <si>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</si>
  <si>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</si>
  <si>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</si>
  <si>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</si>
  <si>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</si>
  <si>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</si>
  <si>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</si>
  <si>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</si>
  <si>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</si>
  <si>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</si>
  <si>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</si>
  <si>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</si>
  <si>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</si>
  <si>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</si>
  <si>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</si>
  <si>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</si>
  <si>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</si>
  <si>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</si>
  <si>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</si>
  <si>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</si>
  <si>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</si>
  <si>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</si>
  <si>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</si>
  <si>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</si>
  <si>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</si>
  <si>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</si>
  <si>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</si>
  <si>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</si>
  <si>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</si>
  <si>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</si>
  <si>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</si>
  <si>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</si>
  <si>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</si>
  <si>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</si>
  <si>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</si>
  <si>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</si>
  <si>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</si>
  <si>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</si>
  <si>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</si>
  <si>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</si>
  <si>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</si>
  <si>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</si>
  <si>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</si>
  <si>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</si>
  <si>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</si>
  <si>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</si>
  <si>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</si>
  <si>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</si>
  <si>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</si>
  <si>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</si>
  <si>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</si>
  <si>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</si>
  <si>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</si>
  <si>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</si>
  <si>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</si>
  <si>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</si>
  <si>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</si>
  <si>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</si>
  <si>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</si>
  <si>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</si>
  <si>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</si>
  <si>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</si>
  <si>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</si>
  <si>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</si>
  <si>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</si>
  <si>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</si>
  <si>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</si>
  <si>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</si>
  <si>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</si>
  <si>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</si>
  <si>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</si>
  <si>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</si>
  <si>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</si>
  <si>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</si>
  <si>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</si>
  <si>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</si>
  <si>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</si>
  <si>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</si>
  <si>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</si>
  <si>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</si>
  <si>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</si>
  <si>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</si>
  <si>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</si>
  <si>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</si>
  <si>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</si>
  <si>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</si>
  <si>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</si>
  <si>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</si>
  <si>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</si>
  <si>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</si>
  <si>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</si>
  <si>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</si>
  <si>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</si>
  <si>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</si>
  <si>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</si>
  <si>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</si>
  <si>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</si>
  <si>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</si>
  <si>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</si>
  <si>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</si>
  <si>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</si>
  <si>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</si>
  <si>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</si>
  <si>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</si>
  <si>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</si>
  <si>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</si>
  <si>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</si>
  <si>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</si>
  <si>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</si>
  <si>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</si>
  <si>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</si>
  <si>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</si>
  <si>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</si>
  <si>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</si>
  <si>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</si>
  <si>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</si>
  <si>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</si>
  <si>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</si>
  <si>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</si>
  <si>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</si>
  <si>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</si>
  <si>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</si>
  <si>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</si>
  <si>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</si>
  <si>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</si>
  <si>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</si>
  <si>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</si>
  <si>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</si>
  <si>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</si>
  <si>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</si>
  <si>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</si>
  <si>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</si>
  <si>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</si>
  <si>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</si>
  <si>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</si>
  <si>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</si>
  <si>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</si>
  <si>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</si>
  <si>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</si>
  <si>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</si>
  <si>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</si>
  <si>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</si>
  <si>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</si>
  <si>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</si>
  <si>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</si>
  <si>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</si>
  <si>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</si>
  <si>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</si>
  <si>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</si>
  <si>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</si>
  <si>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</si>
  <si>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</si>
  <si>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</si>
  <si>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</si>
  <si>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</si>
  <si>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</si>
  <si>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</si>
  <si>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</si>
  <si>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</si>
  <si>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</si>
  <si>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</si>
  <si>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</si>
  <si>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</si>
  <si>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</si>
  <si>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</si>
  <si>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</si>
  <si>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</si>
  <si>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</si>
  <si>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</si>
  <si>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</si>
  <si>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</si>
  <si>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</si>
  <si>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</si>
  <si>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</si>
  <si>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</si>
  <si>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</si>
  <si>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</si>
  <si>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</si>
  <si>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</si>
  <si>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</si>
  <si>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</si>
  <si>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</si>
  <si>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</si>
  <si>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</si>
  <si>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</si>
  <si>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</si>
  <si>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</si>
  <si>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</si>
  <si>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</si>
  <si>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</si>
  <si>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</si>
  <si>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</si>
  <si>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</si>
  <si>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</si>
  <si>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</si>
  <si>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</si>
  <si>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</si>
  <si>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</si>
  <si>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</si>
  <si>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</si>
  <si>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</si>
  <si>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</si>
  <si>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</si>
  <si>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</si>
  <si>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</si>
  <si>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</si>
  <si>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</si>
  <si>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</si>
  <si>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</si>
  <si>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</si>
  <si>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</si>
  <si>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</si>
  <si>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</si>
  <si>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</si>
  <si>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</si>
  <si>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</si>
  <si>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</si>
  <si>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</si>
  <si>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</si>
  <si>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</si>
  <si>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</si>
  <si>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</si>
  <si>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</si>
  <si>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</si>
  <si>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</si>
  <si>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</si>
  <si>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</si>
  <si>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</si>
  <si>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</si>
  <si>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</si>
  <si>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</si>
  <si>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</si>
  <si>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</si>
  <si>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</si>
  <si>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</si>
  <si>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</si>
  <si>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</si>
  <si>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</si>
  <si>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</si>
  <si>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</si>
  <si>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</si>
  <si>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</si>
  <si>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</si>
  <si>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</si>
  <si>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</si>
  <si>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</si>
  <si>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</si>
  <si>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</si>
  <si>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</si>
  <si>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</si>
  <si>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</si>
  <si>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</si>
  <si>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</si>
  <si>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</si>
  <si>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</si>
  <si>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</si>
  <si>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</si>
  <si>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</si>
  <si>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</si>
  <si>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</si>
  <si>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</si>
  <si>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</si>
  <si>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</si>
  <si>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</si>
  <si>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</si>
  <si>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</si>
  <si>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</si>
  <si>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</si>
  <si>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</si>
  <si>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</si>
  <si>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</si>
  <si>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</si>
  <si>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</si>
  <si>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</si>
  <si>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</si>
  <si>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</si>
  <si>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</si>
  <si>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</si>
  <si>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</si>
  <si>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</si>
  <si>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</si>
  <si>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</si>
  <si>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</si>
  <si>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</si>
  <si>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</si>
  <si>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</si>
  <si>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</si>
  <si>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</si>
  <si>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</si>
  <si>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</si>
  <si>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</si>
  <si>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</si>
  <si>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</si>
  <si>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</si>
  <si>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</si>
  <si>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</si>
  <si>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</si>
  <si>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</si>
  <si>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</si>
  <si>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</si>
  <si>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</si>
  <si>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</si>
  <si>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</si>
  <si>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</si>
  <si>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</si>
  <si>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</si>
  <si>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</si>
  <si>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</si>
  <si>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</si>
  <si>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</si>
  <si>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</si>
  <si>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</si>
  <si>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</si>
  <si>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</si>
  <si>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</si>
  <si>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</si>
  <si>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</si>
  <si>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</si>
  <si>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</si>
  <si>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</si>
  <si>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</si>
  <si>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</si>
  <si>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</si>
  <si>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</si>
  <si>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</si>
  <si>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</si>
  <si>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</si>
  <si>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</si>
  <si>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</si>
  <si>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</si>
  <si>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</si>
  <si>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</si>
  <si>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</si>
  <si>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</si>
  <si>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</si>
  <si>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</si>
  <si>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</si>
  <si>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</si>
  <si>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</si>
  <si>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</si>
  <si>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</si>
  <si>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</si>
  <si>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</si>
  <si>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</si>
  <si>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</si>
  <si>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</si>
  <si>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</si>
  <si>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</si>
  <si>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</si>
  <si>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</si>
  <si>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</si>
  <si>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</si>
  <si>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</si>
  <si>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</si>
  <si>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</si>
  <si>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</si>
  <si>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</si>
  <si>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</si>
  <si>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</si>
  <si>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</si>
  <si>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</si>
  <si>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</si>
  <si>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</si>
  <si>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</si>
  <si>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</si>
  <si>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</si>
  <si>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</si>
  <si>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</si>
  <si>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</si>
  <si>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</si>
  <si>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</si>
  <si>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</si>
  <si>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</si>
  <si>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</si>
  <si>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</si>
  <si>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</si>
  <si>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</si>
  <si>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</si>
  <si>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</si>
  <si>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</si>
  <si>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</si>
  <si>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</si>
  <si>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</si>
  <si>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</si>
  <si>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</si>
  <si>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</si>
  <si>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</si>
  <si>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</si>
  <si>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</si>
  <si>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</si>
  <si>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</si>
  <si>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</si>
  <si>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</si>
  <si>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</si>
  <si>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</si>
  <si>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</si>
  <si>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</si>
  <si>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</si>
  <si>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</si>
  <si>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</si>
  <si>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</si>
  <si>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</si>
  <si>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</si>
  <si>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</si>
  <si>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</si>
  <si>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</si>
  <si>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</si>
  <si>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</si>
  <si>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</si>
  <si>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</si>
  <si>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</si>
  <si>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</si>
  <si>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</si>
  <si>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</si>
  <si>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</si>
  <si>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</si>
  <si>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</si>
  <si>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</si>
  <si>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</si>
  <si>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</si>
  <si>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</si>
  <si>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</si>
  <si>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</si>
  <si>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</si>
  <si>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</si>
  <si>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</si>
  <si>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</si>
  <si>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</si>
  <si>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</si>
  <si>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</si>
  <si>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</si>
  <si>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</si>
  <si>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</si>
  <si>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</si>
  <si>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</si>
  <si>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</si>
  <si>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</si>
  <si>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</si>
  <si>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</si>
  <si>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</si>
  <si>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</si>
  <si>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</si>
  <si>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</si>
  <si>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</si>
  <si>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</si>
  <si>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</si>
  <si>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</si>
  <si>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</si>
  <si>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</si>
  <si>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</si>
  <si>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</si>
  <si>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</si>
  <si>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</si>
  <si>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</si>
  <si>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</si>
  <si>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</si>
  <si>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</si>
  <si>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</si>
  <si>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</si>
  <si>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</si>
  <si>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</si>
  <si>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</si>
  <si>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</si>
  <si>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</si>
  <si>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</si>
  <si>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</si>
  <si>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</si>
  <si>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</si>
  <si>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</si>
  <si>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</si>
  <si>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</si>
  <si>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</si>
  <si>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</si>
  <si>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</si>
  <si>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</si>
  <si>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</si>
  <si>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</si>
  <si>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</si>
  <si>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</si>
  <si>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</si>
  <si>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</si>
  <si>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</si>
  <si>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</si>
  <si>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</si>
  <si>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</si>
  <si>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</si>
  <si>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</si>
  <si>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</si>
  <si>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</si>
  <si>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</si>
  <si>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</si>
  <si>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</si>
  <si>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</si>
  <si>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</si>
  <si>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</si>
  <si>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</si>
  <si>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</si>
  <si>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</si>
  <si>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</si>
  <si>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</si>
  <si>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</si>
  <si>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</si>
  <si>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</si>
  <si>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</si>
  <si>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</si>
  <si>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</si>
  <si>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</si>
  <si>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</si>
  <si>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</si>
  <si>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</si>
  <si>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</si>
  <si>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</si>
  <si>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</si>
  <si>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</si>
  <si>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</si>
  <si>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</si>
  <si>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</si>
  <si>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</si>
  <si>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</si>
  <si>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</si>
  <si>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</si>
  <si>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</si>
  <si>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</si>
  <si>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</si>
  <si>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</si>
  <si>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</si>
  <si>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</si>
  <si>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</si>
  <si>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</si>
  <si>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</si>
  <si>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</si>
  <si>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</si>
  <si>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</si>
  <si>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</si>
  <si>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</si>
  <si>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</si>
  <si>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</si>
  <si>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</si>
  <si>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</si>
  <si>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</si>
  <si>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</si>
  <si>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</si>
  <si>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</si>
  <si>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</si>
  <si>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</si>
  <si>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</si>
  <si>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</si>
  <si>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</si>
  <si>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</si>
  <si>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</si>
  <si>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</si>
  <si>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</si>
  <si>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</si>
  <si>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</si>
  <si>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</si>
  <si>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</si>
  <si>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</si>
  <si>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</si>
  <si>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</si>
  <si>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</si>
  <si>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</si>
  <si>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</si>
  <si>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</si>
  <si>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</si>
  <si>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</si>
  <si>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</si>
  <si>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</si>
  <si>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</si>
  <si>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</si>
  <si>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</si>
  <si>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</si>
  <si>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</si>
  <si>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</si>
  <si>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</si>
  <si>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</si>
  <si>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</si>
  <si>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</si>
  <si>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</si>
  <si>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</si>
  <si>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</si>
  <si>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</si>
  <si>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</si>
  <si>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</si>
  <si>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</si>
  <si>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</si>
  <si>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</si>
  <si>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</si>
  <si>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</si>
  <si>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</si>
  <si>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</si>
  <si>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</si>
  <si>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</si>
  <si>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</si>
  <si>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</si>
  <si>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</si>
  <si>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</si>
  <si>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</si>
  <si>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</si>
  <si>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</si>
  <si>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</si>
  <si>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</si>
  <si>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</si>
  <si>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</si>
  <si>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</si>
  <si>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</si>
  <si>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</si>
  <si>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</si>
  <si>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</si>
  <si>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</si>
  <si>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</si>
  <si>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</si>
  <si>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</si>
  <si>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</si>
  <si>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</si>
  <si>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</si>
  <si>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</si>
  <si>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</si>
  <si>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</si>
  <si>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</si>
  <si>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</si>
  <si>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</si>
  <si>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</si>
  <si>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</si>
  <si>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</si>
  <si>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</si>
  <si>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</si>
  <si>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</si>
  <si>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</si>
  <si>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</si>
  <si>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</si>
  <si>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</si>
  <si>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</si>
  <si>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</si>
  <si>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</si>
  <si>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</si>
  <si>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</si>
  <si>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</si>
  <si>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</si>
  <si>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</si>
  <si>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</si>
  <si>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</si>
  <si>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</si>
  <si>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</si>
  <si>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</si>
  <si>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</si>
  <si>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</si>
  <si>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</si>
  <si>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</si>
  <si>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</si>
  <si>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</si>
  <si>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</si>
  <si>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</si>
  <si>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</si>
  <si>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</si>
  <si>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</si>
  <si>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</si>
  <si>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</si>
  <si>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</si>
  <si>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</si>
  <si>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</si>
  <si>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</si>
  <si>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</si>
  <si>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</si>
  <si>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</si>
  <si>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</si>
  <si>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</si>
  <si>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</si>
  <si>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</si>
  <si>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</si>
  <si>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</si>
  <si>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</si>
  <si>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</si>
  <si>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</si>
  <si>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</si>
  <si>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</si>
  <si>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</si>
  <si>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</si>
  <si>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</si>
  <si>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</si>
  <si>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</si>
  <si>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</si>
  <si>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</si>
  <si>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</si>
  <si>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</si>
  <si>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</si>
  <si>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</si>
  <si>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</si>
  <si>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</si>
  <si>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</si>
  <si>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</si>
  <si>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</si>
  <si>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</si>
  <si>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</si>
  <si>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</si>
  <si>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</si>
  <si>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</si>
  <si>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</si>
  <si>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</si>
  <si>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</si>
  <si>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</si>
  <si>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</si>
  <si>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</si>
  <si>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</si>
  <si>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</si>
  <si>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</si>
  <si>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</si>
  <si>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</si>
  <si>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</si>
  <si>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</si>
  <si>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</si>
  <si>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</si>
  <si>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</si>
  <si>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</si>
  <si>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</si>
  <si>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</si>
  <si>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</si>
  <si>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</si>
  <si>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</si>
  <si>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</si>
  <si>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</si>
  <si>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</si>
  <si>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</si>
  <si>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</si>
  <si>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</si>
  <si>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</si>
  <si>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</si>
  <si>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</si>
  <si>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</si>
  <si>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</si>
  <si>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</si>
  <si>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</si>
  <si>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</si>
  <si>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</si>
  <si>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</si>
  <si>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</si>
  <si>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</si>
  <si>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</si>
  <si>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</si>
  <si>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</si>
  <si>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</si>
  <si>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</si>
  <si>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</si>
  <si>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</si>
  <si>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</si>
  <si>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</si>
  <si>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</si>
  <si>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</si>
  <si>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</si>
  <si>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</si>
  <si>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</si>
  <si>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</si>
  <si>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</si>
  <si>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</si>
  <si>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</si>
  <si>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</si>
  <si>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</si>
  <si>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</si>
  <si>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</si>
  <si>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</si>
  <si>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</si>
  <si>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</si>
  <si>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</si>
  <si>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</si>
  <si>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</si>
  <si>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</si>
  <si>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</si>
  <si>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</si>
  <si>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</si>
  <si>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</si>
  <si>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</si>
  <si>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</si>
  <si>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</si>
  <si>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</si>
  <si>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</si>
  <si>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</si>
  <si>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</si>
  <si>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</si>
  <si>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</si>
  <si>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</si>
  <si>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</si>
  <si>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</si>
  <si>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</si>
  <si>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</si>
  <si>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</si>
  <si>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</si>
  <si>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</si>
  <si>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</si>
  <si>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</si>
  <si>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</si>
  <si>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</si>
  <si>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</si>
  <si>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</si>
  <si>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</si>
  <si>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</si>
  <si>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</si>
  <si>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</si>
  <si>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</si>
  <si>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</si>
  <si>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</si>
  <si>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</si>
  <si>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</si>
  <si>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</si>
  <si>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</si>
  <si>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</si>
  <si>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</si>
  <si>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</si>
  <si>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</si>
  <si>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</si>
  <si>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</si>
  <si>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</si>
  <si>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</si>
  <si>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</si>
  <si>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</si>
  <si>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</si>
  <si>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</si>
  <si>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</si>
  <si>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</si>
  <si>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</si>
  <si>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</si>
  <si>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</si>
  <si>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</si>
  <si>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</si>
  <si>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</si>
  <si>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</si>
  <si>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</si>
  <si>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</si>
  <si>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</si>
  <si>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</si>
  <si>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</si>
  <si>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</si>
  <si>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</si>
  <si>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</si>
  <si>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</si>
  <si>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</si>
  <si>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</si>
  <si>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</si>
  <si>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</si>
  <si>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</si>
  <si>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</si>
  <si>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</si>
  <si>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</si>
  <si>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</si>
  <si>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</si>
  <si>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</si>
  <si>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</si>
  <si>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</si>
  <si>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</si>
  <si>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</si>
  <si>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</si>
  <si>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</si>
  <si>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</si>
  <si>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</si>
  <si>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</si>
  <si>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</si>
  <si>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</si>
  <si>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</si>
  <si>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</si>
  <si>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</si>
  <si>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</si>
  <si>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</si>
  <si>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</si>
  <si>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</si>
  <si>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</si>
  <si>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</si>
  <si>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</si>
  <si>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</si>
  <si>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</si>
  <si>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</si>
  <si>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</si>
  <si>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</si>
  <si>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</si>
  <si>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</si>
  <si>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</si>
  <si>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</si>
  <si>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</si>
  <si>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</si>
  <si>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</si>
  <si>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</si>
  <si>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</si>
  <si>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</si>
  <si>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</si>
  <si>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</si>
  <si>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</si>
  <si>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</si>
  <si>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</si>
  <si>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</si>
  <si>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</si>
  <si>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</si>
  <si>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</si>
  <si>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</si>
  <si>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</si>
  <si>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</si>
  <si>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</si>
  <si>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</si>
  <si>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</si>
  <si>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</si>
  <si>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</si>
  <si>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</si>
  <si>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</si>
  <si>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</si>
  <si>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</si>
  <si>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</si>
  <si>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</si>
  <si>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</si>
  <si>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</si>
  <si>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</si>
  <si>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</si>
  <si>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</si>
  <si>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</si>
  <si>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</si>
  <si>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</si>
  <si>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</si>
  <si>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</si>
  <si>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</si>
  <si>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</si>
  <si>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</si>
  <si>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</si>
  <si>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</si>
  <si>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</si>
  <si>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</si>
  <si>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</si>
  <si>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</si>
  <si>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</si>
  <si>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</si>
  <si>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</si>
  <si>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</si>
  <si>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</si>
  <si>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</si>
  <si>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</si>
  <si>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</si>
  <si>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</si>
  <si>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</si>
  <si>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</si>
  <si>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</si>
  <si>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</si>
  <si>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</si>
  <si>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</si>
  <si>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</si>
  <si>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</si>
  <si>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</si>
  <si>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</si>
  <si>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</si>
  <si>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</si>
  <si>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</si>
  <si>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</si>
  <si>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</si>
  <si>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</si>
  <si>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</si>
  <si>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</si>
  <si>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</si>
  <si>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</si>
  <si>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</si>
  <si>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</si>
  <si>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</si>
  <si>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</si>
  <si>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</si>
  <si>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</si>
  <si>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</si>
  <si>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</si>
  <si>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</si>
  <si>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</si>
  <si>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</si>
  <si>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</si>
  <si>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</si>
  <si>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</si>
  <si>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</si>
  <si>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</si>
  <si>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</si>
  <si>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</si>
  <si>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</si>
  <si>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</si>
  <si>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</si>
  <si>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</si>
  <si>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</si>
  <si>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</si>
  <si>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</si>
  <si>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</si>
  <si>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</si>
  <si>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</si>
  <si>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</si>
  <si>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</si>
  <si>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</si>
  <si>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</si>
  <si>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</si>
  <si>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</si>
  <si>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</si>
  <si>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</si>
  <si>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</si>
  <si>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</si>
  <si>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</si>
  <si>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</si>
  <si>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</si>
  <si>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</si>
  <si>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</si>
  <si>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</si>
  <si>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</si>
  <si>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</si>
  <si>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</si>
  <si>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</si>
  <si>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</si>
  <si>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</si>
  <si>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</si>
  <si>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</si>
  <si>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</si>
  <si>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</si>
  <si>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</si>
  <si>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</si>
  <si>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</si>
  <si>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</si>
  <si>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</si>
  <si>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</si>
  <si>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</si>
  <si>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</si>
  <si>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</si>
  <si>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</si>
  <si>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</si>
  <si>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</si>
  <si>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</si>
  <si>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</si>
  <si>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</si>
  <si>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</si>
  <si>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</si>
  <si>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</si>
  <si>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</si>
  <si>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</si>
  <si>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</si>
  <si>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</si>
  <si>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</si>
  <si>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</si>
  <si>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</si>
  <si>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</si>
  <si>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</si>
  <si>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</si>
  <si>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</si>
  <si>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</si>
  <si>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</si>
  <si>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</si>
  <si>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</si>
  <si>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</si>
  <si>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</si>
  <si>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</si>
  <si>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</si>
  <si>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</si>
  <si>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</si>
  <si>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</si>
  <si>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</si>
  <si>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</si>
  <si>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</si>
  <si>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</si>
  <si>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</si>
  <si>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</si>
  <si>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</si>
  <si>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</si>
  <si>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</si>
  <si>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</si>
  <si>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</si>
  <si>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</si>
  <si>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</si>
  <si>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</si>
  <si>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</si>
  <si>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</si>
  <si>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</si>
  <si>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</si>
  <si>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</si>
  <si>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</si>
  <si>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</si>
  <si>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</si>
  <si>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</si>
  <si>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</si>
  <si>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</si>
  <si>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</si>
  <si>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</si>
  <si>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</si>
  <si>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</si>
  <si>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</si>
  <si>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</si>
  <si>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</si>
  <si>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</si>
  <si>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</si>
  <si>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</si>
  <si>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</si>
  <si>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</si>
  <si>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</si>
  <si>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</si>
  <si>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</si>
  <si>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</si>
  <si>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</si>
  <si>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</si>
  <si>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</si>
  <si>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</si>
  <si>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</si>
  <si>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</si>
  <si>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</si>
  <si>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</si>
  <si>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</si>
  <si>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</si>
  <si>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</si>
  <si>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</si>
  <si>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</si>
  <si>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</si>
  <si>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</si>
  <si>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</si>
  <si>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</si>
  <si>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</si>
  <si>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</si>
  <si>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</si>
  <si>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</si>
  <si>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</si>
  <si>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</si>
  <si>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</si>
  <si>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</si>
  <si>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</si>
  <si>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</si>
  <si>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</si>
  <si>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</si>
  <si>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</si>
  <si>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</si>
  <si>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</si>
  <si>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</si>
  <si>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</si>
  <si>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</si>
  <si>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</si>
  <si>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</si>
  <si>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</si>
  <si>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</si>
  <si>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</si>
  <si>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</si>
  <si>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</si>
  <si>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</si>
  <si>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</si>
  <si>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</si>
  <si>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</si>
  <si>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</si>
  <si>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</si>
  <si>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</si>
  <si>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</si>
  <si>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</si>
  <si>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</si>
  <si>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</si>
  <si>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</si>
  <si>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</si>
  <si>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</si>
  <si>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</si>
  <si>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</si>
  <si>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</si>
  <si>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</si>
  <si>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</si>
  <si>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</si>
  <si>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</si>
  <si>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</si>
  <si>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</si>
  <si>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</si>
  <si>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</si>
  <si>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</si>
  <si>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</si>
  <si>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</si>
  <si>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</si>
  <si>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</si>
  <si>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</si>
  <si>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</si>
  <si>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</si>
  <si>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</si>
  <si>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</si>
  <si>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</si>
  <si>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</si>
  <si>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</si>
  <si>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</si>
  <si>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</si>
  <si>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</si>
  <si>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</si>
  <si>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</si>
  <si>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</si>
  <si>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</si>
  <si>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</si>
  <si>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</si>
  <si>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</si>
  <si>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</si>
  <si>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</si>
  <si>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</si>
  <si>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</si>
  <si>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</si>
  <si>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</si>
  <si>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</si>
  <si>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</si>
  <si>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</si>
  <si>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</si>
  <si>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</si>
  <si>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</si>
  <si>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</si>
  <si>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</si>
  <si>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</si>
  <si>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</si>
  <si>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</si>
  <si>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</si>
  <si>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</si>
  <si>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</si>
  <si>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</si>
  <si>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</si>
  <si>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</si>
  <si>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</si>
  <si>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</si>
  <si>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</si>
  <si>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</si>
  <si>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</si>
  <si>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</si>
  <si>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</si>
  <si>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</si>
  <si>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</si>
  <si>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</si>
  <si>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</si>
  <si>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</si>
  <si>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</si>
  <si>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</si>
  <si>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</si>
  <si>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</si>
  <si>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</si>
  <si>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</si>
  <si>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</si>
  <si>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</si>
  <si>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</si>
  <si>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</si>
  <si>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</si>
  <si>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</si>
  <si>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</si>
  <si>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</si>
  <si>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</si>
  <si>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</si>
  <si>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</si>
  <si>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</si>
  <si>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</si>
  <si>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</si>
  <si>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</si>
  <si>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</si>
  <si>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</si>
  <si>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</si>
  <si>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</si>
  <si>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</si>
  <si>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</si>
  <si>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</si>
  <si>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</si>
  <si>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</si>
  <si>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</si>
  <si>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</si>
  <si>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</si>
  <si>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</si>
  <si>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</si>
  <si>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</si>
  <si>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</si>
  <si>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</si>
  <si>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</si>
  <si>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</si>
  <si>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</si>
  <si>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</si>
  <si>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</si>
  <si>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</si>
  <si>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</si>
  <si>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</si>
  <si>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</si>
  <si>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</si>
  <si>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</si>
  <si>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</si>
  <si>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</si>
  <si>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</si>
  <si>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</si>
  <si>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</si>
  <si>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</si>
  <si>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</si>
  <si>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</si>
  <si>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</si>
  <si>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</si>
  <si>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</si>
  <si>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</si>
  <si>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</si>
  <si>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</si>
  <si>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</si>
  <si>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</si>
  <si>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</si>
  <si>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</si>
  <si>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</si>
  <si>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</si>
  <si>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</si>
  <si>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</si>
  <si>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</si>
  <si>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</si>
  <si>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</si>
  <si>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</si>
  <si>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</si>
  <si>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</si>
  <si>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</si>
  <si>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</si>
  <si>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</si>
  <si>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</si>
  <si>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</si>
  <si>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</si>
  <si>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</si>
  <si>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</si>
  <si>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</si>
  <si>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</si>
  <si>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</si>
  <si>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</si>
  <si>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</si>
  <si>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</si>
  <si>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</si>
  <si>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</si>
  <si>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</si>
  <si>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</si>
  <si>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</si>
  <si>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</si>
  <si>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</si>
  <si>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</si>
  <si>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</si>
  <si>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</si>
  <si>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</si>
  <si>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</si>
  <si>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</si>
  <si>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</si>
  <si>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</si>
  <si>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</si>
  <si>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</si>
  <si>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</si>
  <si>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</si>
  <si>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</si>
  <si>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</si>
  <si>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</si>
  <si>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</si>
  <si>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</si>
  <si>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</si>
  <si>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</si>
  <si>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</si>
  <si>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</si>
  <si>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</si>
  <si>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</si>
  <si>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</si>
  <si>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</si>
  <si>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</si>
  <si>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</si>
  <si>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</si>
  <si>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</si>
  <si>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</si>
  <si>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</si>
  <si>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</si>
  <si>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</si>
  <si>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</si>
  <si>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</si>
  <si>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</si>
  <si>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</si>
  <si>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</si>
  <si>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</si>
  <si>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</si>
  <si>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</si>
  <si>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</si>
  <si>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</si>
  <si>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</si>
  <si>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</si>
  <si>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</si>
  <si>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</si>
  <si>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</si>
  <si>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</si>
  <si>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</si>
  <si>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</si>
  <si>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</si>
  <si>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</si>
  <si>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</si>
  <si>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</si>
  <si>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</si>
  <si>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</si>
  <si>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</si>
  <si>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</si>
  <si>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</si>
  <si>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</si>
  <si>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</si>
  <si>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</si>
  <si>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</si>
  <si>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</si>
  <si>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</si>
  <si>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</si>
  <si>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</si>
  <si>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</si>
  <si>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</si>
  <si>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</si>
  <si>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</si>
  <si>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</si>
  <si>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</si>
  <si>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</si>
  <si>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</si>
  <si>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</si>
  <si>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</si>
  <si>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</si>
  <si>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</si>
  <si>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</si>
  <si>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</si>
  <si>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</si>
  <si>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</si>
  <si>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</si>
  <si>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</si>
  <si>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</si>
  <si>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</si>
  <si>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</si>
  <si>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</si>
  <si>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</si>
  <si>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</si>
  <si>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</si>
  <si>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</si>
  <si>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</si>
  <si>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</si>
  <si>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</si>
  <si>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</si>
  <si>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</si>
  <si>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</si>
  <si>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</si>
  <si>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</si>
  <si>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</si>
  <si>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</si>
  <si>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</si>
  <si>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</si>
  <si>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</si>
  <si>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</si>
  <si>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</si>
  <si>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</si>
  <si>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</si>
  <si>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</si>
  <si>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</si>
  <si>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</si>
  <si>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</si>
  <si>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</si>
  <si>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</si>
  <si>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</si>
  <si>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</si>
  <si>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</si>
  <si>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</si>
  <si>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</si>
  <si>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</si>
  <si>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</si>
  <si>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</si>
  <si>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</si>
  <si>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</si>
  <si>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</si>
  <si>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</si>
  <si>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</si>
  <si>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</si>
  <si>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</si>
  <si>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</si>
  <si>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</si>
  <si>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</si>
  <si>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</si>
  <si>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</si>
  <si>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</si>
  <si>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</si>
  <si>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</si>
  <si>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</si>
  <si>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</si>
  <si>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</si>
  <si>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</si>
  <si>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</si>
  <si>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</si>
  <si>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</si>
  <si>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</si>
  <si>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</si>
  <si>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</si>
  <si>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</si>
  <si>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</si>
  <si>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</si>
  <si>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</si>
  <si>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</si>
  <si>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</si>
  <si>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</si>
  <si>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</si>
  <si>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</si>
  <si>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</si>
  <si>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</si>
  <si>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</si>
  <si>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</si>
  <si>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</si>
  <si>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</si>
  <si>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</si>
  <si>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</si>
  <si>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</si>
  <si>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</si>
  <si>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</si>
  <si>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</si>
  <si>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</si>
  <si>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</si>
  <si>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</si>
  <si>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</si>
  <si>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</si>
  <si>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</si>
  <si>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</si>
  <si>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</si>
  <si>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</si>
  <si>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</si>
  <si>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</si>
  <si>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</si>
  <si>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</si>
  <si>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</si>
  <si>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</si>
  <si>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</si>
  <si>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</si>
  <si>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</si>
  <si>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</si>
  <si>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</si>
  <si>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</si>
  <si>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</si>
  <si>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</si>
  <si>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</si>
  <si>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</si>
  <si>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</si>
  <si>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</si>
  <si>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</si>
  <si>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</si>
  <si>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</si>
  <si>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</si>
  <si>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</si>
  <si>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</si>
  <si>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</si>
  <si>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</si>
  <si>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</si>
  <si>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</si>
  <si>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</si>
  <si>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</si>
  <si>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</si>
  <si>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</si>
  <si>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</si>
  <si>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</si>
  <si>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</si>
  <si>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</si>
  <si>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</si>
  <si>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</si>
  <si>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</si>
  <si>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</si>
  <si>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</si>
  <si>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</si>
  <si>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</si>
  <si>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</si>
  <si>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</si>
  <si>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</si>
  <si>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</si>
  <si>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</si>
  <si>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</si>
  <si>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</si>
  <si>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</si>
  <si>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</si>
  <si>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</si>
  <si>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</si>
  <si>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</si>
  <si>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</si>
  <si>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</si>
  <si>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</si>
  <si>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</si>
  <si>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</si>
  <si>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</si>
  <si>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</si>
  <si>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</si>
  <si>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</si>
  <si>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</si>
  <si>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</si>
  <si>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</si>
  <si>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</si>
  <si>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</si>
  <si>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</si>
  <si>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</si>
  <si>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</si>
  <si>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</si>
  <si>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</si>
  <si>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</si>
  <si>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</si>
  <si>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</si>
  <si>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</si>
  <si>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</si>
  <si>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</si>
  <si>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</si>
  <si>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</si>
  <si>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</si>
  <si>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</si>
  <si>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</si>
  <si>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</si>
  <si>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</si>
  <si>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</si>
  <si>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</si>
  <si>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</si>
  <si>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</si>
  <si>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</si>
  <si>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</si>
  <si>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</si>
  <si>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</si>
  <si>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</si>
  <si>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</si>
  <si>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</si>
  <si>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</si>
  <si>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</si>
  <si>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</si>
  <si>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</si>
  <si>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</si>
  <si>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</si>
  <si>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</si>
  <si>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</si>
  <si>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</si>
  <si>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</si>
  <si>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</si>
  <si>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</si>
  <si>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</si>
  <si>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</si>
  <si>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</si>
  <si>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</si>
  <si>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</si>
  <si>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</si>
  <si>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</si>
  <si>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</si>
  <si>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</si>
  <si>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</si>
  <si>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</si>
  <si>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</si>
  <si>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</si>
  <si>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</si>
  <si>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</si>
  <si>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</si>
  <si>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</si>
  <si>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</si>
  <si>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</si>
  <si>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</si>
  <si>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</si>
  <si>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</si>
  <si>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</si>
  <si>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</si>
  <si>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</si>
  <si>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</si>
  <si>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</si>
  <si>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</si>
  <si>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</si>
  <si>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</si>
  <si>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</si>
  <si>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</si>
  <si>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</si>
  <si>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</si>
  <si>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</si>
  <si>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</si>
  <si>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</si>
  <si>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</si>
  <si>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</si>
  <si>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</si>
  <si>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</si>
  <si>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</si>
  <si>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</si>
  <si>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</si>
  <si>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</si>
  <si>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</si>
  <si>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</si>
  <si>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</si>
  <si>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</si>
  <si>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</si>
  <si>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</si>
  <si>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</si>
  <si>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</si>
  <si>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</si>
  <si>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</si>
  <si>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</si>
  <si>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</si>
  <si>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</si>
  <si>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</si>
  <si>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</si>
  <si>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</si>
  <si>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</si>
  <si>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</si>
  <si>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</si>
  <si>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</si>
  <si>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</si>
  <si>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</si>
  <si>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</si>
  <si>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</si>
  <si>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</si>
  <si>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</si>
  <si>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</si>
  <si>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</si>
  <si>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</si>
  <si>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</si>
  <si>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</si>
  <si>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</si>
  <si>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</si>
  <si>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</si>
  <si>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</si>
  <si>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</si>
  <si>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</si>
  <si>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</si>
  <si>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</si>
  <si>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</si>
  <si>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</si>
  <si>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</si>
  <si>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</si>
  <si>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</si>
  <si>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</si>
  <si>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</si>
  <si>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</si>
  <si>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</si>
  <si>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</si>
  <si>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</si>
  <si>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</si>
  <si>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</si>
  <si>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</si>
  <si>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</si>
  <si>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</si>
  <si>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</si>
  <si>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</si>
  <si>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</si>
  <si>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</si>
  <si>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</si>
  <si>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</si>
  <si>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</si>
  <si>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</si>
  <si>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</si>
  <si>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</si>
  <si>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</si>
  <si>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</si>
  <si>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</si>
  <si>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</si>
  <si>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</si>
  <si>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</si>
  <si>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</si>
  <si>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</si>
  <si>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</si>
  <si>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</si>
  <si>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</si>
  <si>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</si>
  <si>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</si>
  <si>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</si>
  <si>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</si>
  <si>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</si>
  <si>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</si>
  <si>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</si>
  <si>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</si>
  <si>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</si>
  <si>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</si>
  <si>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</si>
  <si>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</si>
  <si>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</si>
  <si>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</si>
  <si>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</si>
  <si>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</si>
  <si>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</si>
  <si>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</si>
  <si>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</si>
  <si>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</si>
  <si>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</si>
  <si>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</si>
  <si>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</si>
  <si>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</si>
  <si>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</si>
  <si>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</si>
  <si>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</si>
  <si>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</si>
  <si>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</si>
  <si>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</si>
  <si>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</si>
  <si>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</si>
  <si>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</si>
  <si>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</si>
  <si>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</si>
  <si>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</si>
  <si>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</si>
  <si>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</si>
  <si>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</si>
  <si>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</si>
  <si>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</si>
  <si>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</si>
  <si>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</si>
  <si>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</si>
  <si>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</si>
  <si>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</si>
  <si>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</si>
  <si>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</si>
  <si>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</si>
  <si>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</si>
  <si>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</si>
  <si>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</si>
  <si>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</si>
  <si>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</si>
  <si>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</si>
  <si>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</si>
  <si>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</si>
  <si>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</si>
  <si>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</si>
  <si>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</si>
  <si>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</si>
  <si>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</si>
  <si>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</si>
  <si>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</si>
  <si>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</si>
  <si>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</si>
  <si>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</si>
  <si>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</si>
  <si>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</si>
  <si>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</si>
  <si>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</si>
  <si>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</si>
  <si>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</si>
  <si>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</si>
  <si>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</si>
  <si>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</si>
  <si>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</si>
  <si>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</si>
  <si>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</si>
  <si>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</si>
  <si>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</si>
  <si>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</si>
  <si>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</si>
  <si>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</si>
  <si>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</si>
  <si>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</si>
  <si>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</si>
  <si>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</si>
  <si>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</si>
  <si>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</si>
  <si>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</si>
  <si>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</si>
  <si>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</si>
  <si>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</si>
  <si>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</si>
  <si>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</si>
  <si>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</si>
  <si>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</si>
  <si>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</si>
  <si>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</si>
  <si>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</si>
  <si>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</si>
  <si>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</si>
  <si>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</si>
  <si>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</si>
  <si>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</si>
  <si>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</si>
  <si>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</si>
  <si>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</si>
  <si>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</si>
  <si>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</si>
  <si>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</si>
  <si>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</si>
  <si>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</si>
  <si>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</si>
  <si>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</si>
  <si>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</si>
  <si>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</si>
  <si>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</si>
  <si>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</si>
  <si>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</si>
  <si>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</si>
  <si>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</si>
  <si>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</si>
  <si>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</si>
  <si>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</si>
  <si>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</si>
  <si>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</si>
  <si>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</si>
  <si>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</si>
  <si>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</si>
  <si>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</si>
  <si>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</si>
  <si>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</si>
  <si>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</si>
  <si>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</si>
  <si>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</si>
  <si>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</si>
  <si>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</si>
  <si>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</si>
  <si>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</si>
  <si>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</si>
  <si>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</si>
  <si>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</si>
  <si>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</si>
  <si>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</si>
  <si>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</si>
  <si>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</si>
  <si>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</si>
  <si>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</si>
  <si>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</si>
  <si>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</si>
  <si>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</si>
  <si>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</si>
  <si>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</si>
  <si>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</si>
  <si>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</si>
  <si>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</si>
  <si>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</si>
  <si>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</si>
  <si>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</si>
  <si>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</si>
  <si>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</si>
  <si>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</si>
  <si>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</si>
  <si>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</si>
  <si>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</si>
  <si>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</si>
  <si>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</si>
  <si>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</si>
  <si>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</si>
  <si>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</si>
  <si>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</si>
  <si>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</si>
  <si>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</si>
  <si>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</si>
  <si>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</si>
  <si>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</si>
  <si>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</si>
  <si>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</si>
  <si>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</si>
  <si>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</si>
  <si>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</si>
  <si>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</si>
  <si>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</si>
  <si>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</si>
  <si>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</si>
  <si>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</si>
  <si>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</si>
  <si>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</si>
  <si>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</si>
  <si>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</si>
  <si>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</si>
  <si>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</si>
  <si>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</si>
  <si>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</si>
  <si>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</si>
  <si>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</si>
  <si>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</si>
  <si>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</si>
  <si>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</si>
  <si>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</si>
  <si>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</si>
  <si>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</si>
  <si>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</si>
  <si>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</si>
  <si>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</si>
  <si>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</si>
  <si>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</si>
  <si>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</si>
  <si>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</si>
  <si>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</si>
  <si>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</si>
  <si>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</si>
  <si>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</si>
  <si>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</si>
  <si>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</si>
  <si>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</si>
  <si>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</si>
  <si>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</si>
  <si>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</si>
  <si>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</si>
  <si>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</si>
  <si>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</si>
  <si>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</si>
  <si>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</si>
  <si>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</si>
  <si>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</si>
  <si>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</si>
  <si>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</si>
  <si>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</si>
  <si>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</si>
  <si>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</si>
  <si>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</si>
  <si>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</si>
  <si>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</si>
  <si>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</si>
  <si>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</si>
  <si>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</si>
  <si>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</si>
  <si>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</si>
  <si>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</si>
  <si>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</si>
  <si>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</si>
  <si>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</si>
  <si>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</si>
  <si>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</si>
  <si>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</si>
  <si>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</si>
  <si>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</si>
  <si>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</si>
  <si>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</si>
  <si>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</si>
  <si>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</si>
  <si>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</si>
  <si>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</si>
  <si>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</si>
  <si>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</si>
  <si>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</si>
  <si>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</si>
  <si>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</si>
  <si>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</si>
  <si>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</si>
  <si>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</si>
  <si>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</si>
  <si>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</si>
  <si>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</si>
  <si>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</si>
  <si>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</si>
  <si>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</si>
  <si>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</si>
  <si>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</si>
  <si>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</si>
  <si>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</si>
  <si>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</si>
  <si>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</si>
  <si>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</si>
  <si>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</si>
  <si>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</si>
  <si>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</si>
  <si>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</si>
  <si>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</si>
  <si>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</si>
  <si>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</si>
  <si>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</si>
  <si>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</si>
  <si>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</si>
  <si>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</si>
  <si>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</si>
  <si>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</si>
  <si>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</si>
  <si>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</si>
  <si>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</si>
  <si>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</si>
  <si>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</si>
  <si>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</si>
  <si>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</si>
  <si>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</si>
  <si>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</si>
  <si>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</si>
  <si>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</si>
  <si>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</si>
  <si>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</si>
  <si>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</si>
  <si>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</si>
  <si>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</si>
  <si>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</si>
  <si>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</si>
  <si>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</si>
  <si>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</si>
  <si>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</si>
  <si>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</si>
  <si>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</si>
  <si>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</si>
  <si>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</si>
  <si>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</si>
  <si>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</si>
  <si>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</si>
  <si>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</si>
  <si>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</si>
  <si>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</si>
  <si>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</si>
  <si>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</si>
  <si>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</si>
  <si>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</si>
  <si>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</si>
  <si>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</si>
  <si>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</si>
  <si>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</si>
  <si>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</si>
  <si>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</si>
  <si>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</si>
  <si>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</si>
  <si>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</si>
  <si>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</si>
  <si>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</si>
  <si>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</si>
  <si>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</si>
  <si>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</si>
  <si>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</si>
  <si>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</si>
  <si>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</si>
  <si>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</si>
  <si>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</si>
  <si>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</si>
  <si>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</si>
  <si>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</si>
  <si>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</si>
  <si>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</si>
  <si>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</si>
  <si>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</si>
  <si>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</si>
  <si>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</si>
  <si>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</si>
  <si>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</si>
  <si>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</si>
  <si>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</si>
  <si>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</si>
  <si>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</si>
  <si>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</si>
  <si>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</si>
  <si>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</si>
  <si>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</si>
  <si>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</si>
  <si>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</si>
  <si>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</si>
  <si>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</si>
  <si>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</si>
  <si>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</si>
  <si>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</si>
  <si>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</si>
  <si>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</si>
  <si>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</si>
  <si>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</si>
  <si>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</si>
  <si>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</si>
  <si>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</si>
  <si>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</si>
  <si>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</si>
  <si>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</si>
  <si>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</si>
  <si>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</si>
  <si>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</si>
  <si>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</si>
  <si>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</si>
  <si>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</si>
  <si>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</si>
  <si>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</si>
  <si>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</si>
  <si>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</si>
  <si>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</si>
  <si>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</si>
  <si>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</si>
  <si>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</si>
  <si>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</si>
  <si>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</si>
  <si>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</si>
  <si>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</si>
  <si>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</si>
  <si>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</si>
  <si>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</si>
  <si>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</si>
  <si>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</si>
  <si>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</si>
  <si>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</si>
  <si>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</si>
  <si>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</si>
  <si>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</si>
  <si>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</si>
  <si>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</si>
  <si>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</si>
  <si>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</si>
  <si>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</si>
  <si>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</si>
  <si>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</si>
  <si>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</si>
  <si>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</si>
  <si>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</si>
  <si>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</si>
  <si>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</si>
  <si>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</si>
  <si>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</si>
  <si>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</si>
  <si>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</si>
  <si>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</si>
  <si>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</si>
  <si>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</si>
  <si>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</si>
  <si>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</si>
  <si>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</si>
  <si>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</si>
  <si>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</si>
  <si>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</si>
  <si>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</si>
  <si>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</si>
  <si>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</si>
  <si>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</si>
  <si>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</si>
  <si>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</si>
  <si>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</si>
  <si>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</si>
  <si>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</si>
  <si>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</si>
  <si>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</si>
  <si>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</si>
  <si>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</si>
  <si>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</si>
  <si>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</si>
  <si>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</si>
  <si>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</si>
  <si>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</si>
  <si>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</si>
  <si>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</si>
  <si>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</si>
  <si>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</si>
  <si>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</si>
  <si>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</si>
  <si>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</si>
  <si>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</si>
  <si>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</si>
  <si>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</si>
  <si>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</si>
  <si>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</si>
  <si>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</si>
  <si>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</si>
  <si>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</si>
  <si>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</si>
  <si>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</si>
  <si>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</si>
  <si>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</si>
  <si>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</si>
  <si>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</si>
  <si>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</si>
  <si>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</si>
  <si>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</si>
  <si>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</si>
  <si>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</si>
  <si>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</si>
  <si>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</si>
  <si>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</si>
  <si>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</si>
  <si>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</si>
  <si>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</si>
  <si>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</si>
  <si>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</si>
  <si>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</si>
  <si>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</si>
  <si>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</si>
  <si>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</si>
  <si>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</si>
  <si>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</si>
  <si>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</si>
  <si>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</si>
  <si>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</si>
  <si>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</si>
  <si>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</si>
  <si>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</si>
  <si>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</si>
  <si>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</si>
  <si>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</si>
  <si>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</si>
  <si>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</si>
  <si>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</si>
  <si>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</si>
  <si>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</si>
  <si>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</si>
  <si>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</si>
  <si>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</si>
  <si>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</si>
  <si>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</si>
  <si>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</si>
  <si>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</si>
  <si>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</si>
  <si>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</si>
  <si>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</si>
  <si>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</si>
  <si>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</si>
  <si>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</si>
  <si>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</si>
  <si>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</si>
  <si>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</si>
  <si>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</si>
  <si>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</si>
  <si>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</si>
  <si>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</si>
  <si>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</si>
  <si>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</si>
  <si>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</si>
  <si>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</si>
  <si>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</si>
  <si>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</si>
  <si>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</si>
  <si>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</si>
  <si>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</si>
  <si>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</si>
  <si>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</si>
  <si>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</si>
  <si>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</si>
  <si>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</si>
  <si>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</si>
  <si>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</si>
  <si>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</si>
  <si>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</si>
  <si>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</si>
  <si>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</si>
  <si>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</si>
  <si>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</si>
  <si>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</si>
  <si>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</si>
  <si>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</si>
  <si>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</si>
  <si>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</si>
  <si>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</si>
  <si>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</si>
  <si>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</si>
  <si>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</si>
  <si>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</si>
  <si>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</si>
  <si>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</si>
  <si>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</si>
  <si>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</si>
  <si>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</si>
  <si>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</si>
  <si>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</si>
  <si>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</si>
  <si>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</si>
  <si>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</si>
  <si>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</si>
  <si>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</si>
  <si>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</si>
  <si>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</si>
  <si>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</si>
  <si>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</si>
  <si>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</si>
  <si>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</si>
  <si>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</si>
  <si>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</si>
  <si>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</si>
  <si>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</si>
  <si>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</si>
  <si>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</si>
  <si>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</si>
  <si>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</si>
  <si>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</si>
  <si>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</si>
  <si>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</si>
  <si>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</si>
  <si>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</si>
  <si>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</si>
  <si>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</si>
  <si>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</si>
  <si>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</si>
  <si>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</si>
  <si>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</si>
  <si>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</si>
  <si>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</si>
  <si>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</si>
  <si>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</si>
  <si>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</si>
  <si>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</si>
  <si>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</si>
  <si>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</si>
  <si>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</si>
  <si>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</si>
  <si>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</si>
  <si>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</si>
  <si>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</si>
  <si>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</si>
  <si>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</si>
  <si>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</si>
  <si>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</si>
  <si>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</si>
  <si>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</si>
  <si>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</si>
  <si>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</si>
  <si>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</si>
  <si>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</si>
  <si>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</si>
  <si>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</si>
  <si>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</si>
  <si>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</si>
  <si>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</si>
  <si>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</si>
  <si>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</si>
  <si>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</si>
  <si>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</si>
  <si>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</si>
  <si>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</si>
  <si>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</si>
  <si>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</si>
  <si>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</si>
  <si>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</si>
  <si>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</si>
  <si>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</si>
  <si>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</si>
  <si>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</si>
  <si>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</si>
  <si>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</si>
  <si>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</si>
  <si>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</si>
  <si>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</si>
  <si>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</si>
  <si>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</si>
  <si>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</si>
  <si>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</si>
  <si>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</si>
  <si>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</si>
  <si>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</si>
  <si>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</si>
  <si>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</si>
  <si>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</si>
  <si>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</si>
  <si>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</si>
  <si>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</si>
  <si>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</si>
  <si>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</si>
  <si>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</si>
  <si>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</si>
  <si>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</si>
  <si>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</si>
  <si>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</si>
  <si>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</si>
  <si>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</si>
  <si>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</si>
  <si>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</si>
  <si>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</si>
  <si>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</si>
  <si>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</si>
  <si>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</si>
  <si>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</si>
  <si>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</si>
  <si>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</si>
  <si>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</si>
  <si>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</si>
  <si>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</si>
  <si>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</si>
  <si>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</si>
  <si>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</si>
  <si>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</si>
  <si>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</si>
  <si>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</si>
  <si>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</si>
  <si>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</si>
  <si>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</si>
  <si>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</si>
  <si>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</si>
  <si>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</si>
  <si>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</si>
  <si>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</si>
  <si>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</si>
  <si>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</si>
  <si>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</si>
  <si>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</si>
  <si>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</si>
  <si>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</si>
  <si>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</si>
  <si>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</si>
  <si>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</si>
  <si>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</si>
  <si>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</si>
  <si>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</si>
  <si>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</si>
  <si>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</si>
  <si>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</si>
  <si>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</si>
  <si>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</si>
  <si>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</si>
  <si>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</si>
  <si>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</si>
  <si>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</si>
  <si>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</si>
  <si>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</si>
  <si>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</si>
  <si>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</si>
  <si>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</si>
  <si>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</si>
  <si>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</si>
  <si>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</si>
  <si>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</si>
  <si>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</si>
  <si>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</si>
  <si>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</si>
  <si>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</si>
  <si>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</si>
  <si>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</si>
  <si>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</si>
  <si>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</si>
  <si>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</si>
  <si>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</si>
  <si>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</si>
  <si>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</si>
  <si>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</si>
  <si>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</si>
  <si>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</si>
  <si>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</si>
  <si>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</si>
  <si>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</si>
  <si>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</si>
  <si>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</si>
  <si>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</si>
  <si>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</si>
  <si>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</si>
  <si>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</si>
  <si>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</si>
  <si>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</si>
  <si>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</si>
  <si>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</si>
  <si>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</si>
  <si>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</si>
  <si>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</si>
  <si>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</si>
  <si>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</si>
  <si>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</si>
  <si>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</si>
  <si>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</si>
  <si>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</si>
  <si>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</si>
  <si>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</si>
  <si>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</si>
  <si>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</si>
  <si>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</si>
  <si>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</si>
  <si>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</si>
  <si>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</si>
  <si>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</si>
  <si>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</si>
  <si>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</si>
  <si>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</si>
  <si>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</si>
  <si>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</si>
  <si>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</si>
  <si>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</si>
  <si>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</si>
  <si>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</si>
  <si>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</si>
  <si>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</si>
  <si>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</si>
  <si>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</si>
  <si>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</si>
  <si>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</si>
  <si>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</si>
  <si>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</si>
  <si>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</si>
  <si>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</si>
  <si>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</si>
  <si>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</si>
  <si>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</si>
  <si>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</si>
  <si>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</si>
  <si>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</si>
  <si>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</si>
  <si>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</si>
  <si>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</si>
  <si>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</si>
  <si>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</si>
  <si>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</si>
  <si>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</si>
  <si>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</si>
  <si>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</si>
  <si>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</si>
  <si>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</si>
  <si>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</si>
  <si>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</si>
  <si>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</si>
  <si>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</si>
  <si>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</si>
  <si>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</si>
  <si>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</si>
  <si>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</si>
  <si>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</si>
  <si>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</si>
  <si>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</si>
  <si>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</si>
  <si>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</si>
  <si>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</si>
  <si>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</si>
  <si>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</si>
  <si>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</si>
  <si>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</si>
  <si>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</si>
  <si>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</si>
  <si>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</si>
  <si>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</si>
  <si>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</si>
  <si>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</si>
  <si>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</si>
  <si>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</si>
  <si>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</si>
  <si>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</si>
  <si>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</si>
  <si>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</si>
  <si>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</si>
  <si>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</si>
  <si>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</si>
  <si>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</si>
  <si>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</si>
  <si>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</si>
  <si>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</si>
  <si>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</si>
  <si>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</si>
  <si>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</si>
  <si>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</si>
  <si>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</si>
  <si>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</si>
  <si>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</si>
  <si>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</si>
  <si>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</si>
  <si>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</si>
  <si>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</si>
  <si>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</si>
  <si>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</si>
  <si>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</si>
  <si>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</si>
  <si>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</si>
  <si>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</si>
  <si>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</si>
  <si>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</si>
  <si>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</si>
  <si>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</si>
  <si>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</si>
  <si>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</si>
  <si>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</si>
  <si>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</si>
  <si>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</si>
  <si>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</si>
  <si>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</si>
  <si>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</si>
  <si>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</si>
  <si>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</si>
  <si>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</si>
  <si>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</si>
  <si>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</si>
  <si>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</si>
  <si>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</si>
  <si>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</si>
  <si>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</si>
  <si>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</si>
  <si>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</si>
  <si>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</si>
  <si>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</si>
  <si>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</si>
  <si>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</si>
  <si>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</si>
  <si>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</si>
  <si>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</si>
  <si>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</si>
  <si>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</si>
  <si>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</si>
  <si>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</si>
  <si>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</si>
  <si>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</si>
  <si>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</si>
  <si>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</si>
  <si>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</si>
  <si>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</si>
  <si>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</si>
  <si>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</si>
  <si>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</si>
  <si>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</si>
  <si>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</si>
  <si>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</si>
  <si>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</si>
  <si>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</si>
  <si>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</si>
  <si>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</si>
  <si>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</si>
  <si>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</si>
  <si>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</si>
  <si>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</si>
  <si>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</si>
  <si>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</si>
  <si>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</si>
  <si>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</si>
  <si>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</si>
  <si>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</si>
  <si>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</si>
  <si>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</si>
  <si>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</si>
  <si>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</si>
  <si>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</si>
  <si>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</si>
  <si>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</si>
  <si>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</si>
  <si>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</si>
  <si>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</si>
  <si>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</si>
  <si>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</si>
  <si>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</si>
  <si>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</si>
  <si>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</si>
  <si>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</si>
  <si>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</si>
  <si>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</si>
  <si>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</si>
  <si>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</si>
  <si>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</si>
  <si>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</si>
  <si>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</si>
  <si>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</si>
  <si>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</si>
  <si>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</si>
  <si>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</si>
  <si>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</si>
  <si>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</si>
  <si>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</si>
  <si>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</si>
  <si>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</si>
  <si>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</si>
  <si>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</si>
  <si>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</si>
  <si>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</si>
  <si>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</si>
  <si>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</si>
  <si>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</si>
  <si>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</si>
  <si>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</si>
  <si>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</si>
  <si>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</si>
  <si>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</si>
  <si>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</si>
  <si>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</si>
  <si>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</si>
  <si>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</si>
  <si>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</si>
  <si>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</si>
  <si>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</si>
  <si>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</si>
  <si>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</si>
  <si>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</si>
  <si>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</si>
  <si>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</si>
  <si>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</si>
  <si>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</si>
  <si>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</si>
  <si>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</si>
  <si>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</si>
  <si>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</si>
  <si>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</si>
  <si>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</si>
  <si>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</si>
  <si>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</si>
  <si>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</si>
  <si>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</si>
  <si>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</si>
  <si>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</si>
  <si>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</si>
  <si>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</si>
  <si>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</si>
  <si>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</si>
  <si>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</si>
  <si>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</si>
  <si>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</si>
  <si>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</si>
  <si>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</si>
  <si>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</si>
  <si>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</si>
  <si>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</si>
  <si>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</si>
  <si>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</si>
  <si>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</si>
  <si>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</si>
  <si>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</si>
  <si>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</si>
  <si>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</si>
  <si>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</si>
  <si>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</si>
  <si>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</si>
  <si>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</si>
  <si>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</si>
  <si>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</si>
  <si>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</si>
  <si>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</si>
  <si>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</si>
  <si>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</si>
  <si>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</si>
  <si>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</si>
  <si>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</si>
  <si>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</si>
  <si>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</si>
  <si>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</si>
  <si>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</si>
  <si>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</si>
  <si>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</si>
  <si>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</si>
  <si>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</si>
  <si>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</si>
  <si>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</si>
  <si>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</si>
  <si>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</si>
  <si>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</si>
  <si>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</si>
  <si>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</si>
  <si>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</si>
  <si>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</si>
  <si>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</si>
  <si>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</si>
  <si>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</si>
  <si>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</si>
  <si>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</si>
  <si>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</si>
  <si>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</si>
  <si>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</si>
  <si>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</si>
  <si>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</si>
  <si>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</si>
  <si>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</si>
  <si>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</si>
  <si>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</si>
  <si>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</si>
  <si>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</si>
  <si>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</si>
  <si>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</si>
  <si>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</si>
  <si>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</si>
  <si>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</si>
  <si>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</si>
  <si>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</si>
  <si>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</si>
  <si>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</si>
  <si>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</si>
  <si>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</si>
  <si>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</si>
  <si>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</si>
  <si>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</si>
  <si>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</si>
  <si>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</si>
  <si>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</si>
  <si>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</si>
  <si>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</si>
  <si>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</si>
  <si>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</si>
  <si>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</si>
  <si>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</si>
  <si>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</si>
  <si>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</si>
  <si>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</si>
  <si>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</si>
  <si>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</si>
  <si>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</si>
  <si>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</si>
  <si>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</si>
  <si>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</si>
  <si>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</si>
  <si>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</si>
  <si>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</si>
  <si>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</si>
  <si>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</si>
  <si>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</si>
  <si>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</si>
  <si>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</si>
  <si>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</si>
  <si>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</si>
  <si>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</si>
  <si>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</si>
  <si>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</si>
  <si>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</si>
  <si>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</si>
  <si>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</si>
  <si>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</si>
  <si>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</si>
  <si>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</si>
  <si>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</si>
  <si>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</si>
  <si>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</si>
  <si>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</si>
  <si>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</si>
  <si>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</si>
  <si>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</si>
  <si>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</si>
  <si>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</si>
  <si>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</si>
  <si>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</si>
  <si>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</si>
  <si>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</si>
  <si>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</si>
  <si>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</si>
  <si>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</si>
  <si>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</si>
  <si>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</si>
  <si>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</si>
  <si>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</si>
  <si>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</si>
  <si>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</si>
  <si>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</si>
  <si>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</si>
  <si>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</si>
  <si>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</si>
  <si>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</si>
  <si>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</si>
  <si>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</si>
  <si>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</si>
  <si>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</si>
  <si>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</si>
  <si>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</si>
  <si>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</si>
  <si>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</si>
  <si>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</si>
  <si>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</si>
  <si>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</si>
  <si>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</si>
  <si>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</si>
  <si>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</si>
  <si>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</si>
  <si>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</si>
  <si>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</si>
  <si>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</si>
  <si>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</si>
  <si>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</si>
  <si>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</si>
  <si>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</si>
  <si>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</si>
  <si>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</si>
  <si>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</si>
  <si>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</si>
  <si>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</si>
  <si>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</si>
  <si>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</si>
  <si>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</si>
  <si>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</si>
  <si>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</si>
  <si>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</si>
  <si>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</si>
  <si>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</si>
  <si>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</si>
  <si>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</si>
  <si>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</si>
  <si>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</si>
  <si>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</si>
  <si>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</si>
  <si>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</si>
  <si>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</si>
  <si>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</si>
  <si>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</si>
  <si>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</si>
  <si>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</si>
  <si>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</si>
  <si>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</si>
  <si>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</si>
  <si>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</si>
  <si>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</si>
  <si>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</si>
  <si>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</si>
  <si>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</si>
  <si>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</si>
  <si>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</si>
  <si>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</si>
  <si>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</si>
  <si>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</si>
  <si>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</si>
  <si>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</si>
  <si>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</si>
  <si>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</si>
  <si>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</si>
  <si>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</si>
  <si>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</si>
  <si>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</si>
  <si>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</si>
  <si>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</si>
  <si>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</si>
  <si>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</si>
  <si>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</si>
  <si>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</si>
  <si>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</si>
  <si>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</si>
  <si>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</si>
  <si>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</si>
  <si>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</si>
  <si>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</si>
  <si>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</si>
  <si>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</si>
  <si>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</si>
  <si>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</si>
  <si>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</si>
  <si>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</si>
  <si>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</si>
  <si>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</si>
  <si>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</si>
  <si>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</si>
  <si>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</si>
  <si>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</si>
  <si>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</si>
  <si>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</si>
  <si>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</si>
  <si>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</si>
  <si>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</si>
  <si>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</si>
  <si>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</si>
  <si>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</si>
  <si>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</si>
  <si>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</si>
  <si>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</si>
  <si>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</si>
  <si>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</si>
  <si>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</si>
  <si>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</si>
  <si>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</si>
  <si>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</si>
  <si>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</si>
  <si>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</si>
  <si>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</si>
  <si>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</si>
  <si>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</si>
  <si>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</si>
  <si>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</si>
  <si>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</si>
  <si>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</si>
  <si>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</si>
  <si>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</si>
  <si>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</si>
  <si>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</si>
  <si>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</si>
  <si>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</si>
  <si>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</si>
  <si>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</si>
  <si>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</si>
  <si>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</si>
  <si>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</si>
  <si>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</si>
  <si>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</si>
  <si>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</si>
  <si>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</si>
  <si>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</si>
  <si>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</si>
  <si>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</si>
  <si>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</si>
  <si>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</si>
  <si>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</si>
  <si>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</si>
  <si>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</si>
  <si>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</si>
  <si>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</si>
  <si>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</si>
  <si>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</si>
  <si>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</si>
  <si>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</si>
  <si>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</si>
  <si>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</si>
  <si>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</si>
  <si>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</si>
  <si>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</si>
  <si>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</si>
  <si>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</si>
  <si>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</si>
  <si>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</si>
  <si>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</si>
  <si>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</si>
  <si>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</si>
  <si>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</si>
  <si>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</si>
  <si>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</si>
  <si>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</si>
  <si>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</si>
  <si>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</si>
  <si>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</si>
  <si>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</si>
  <si>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</si>
  <si>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</si>
  <si>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</si>
  <si>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</si>
  <si>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</si>
  <si>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</si>
  <si>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</si>
  <si>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</si>
  <si>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</si>
  <si>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</si>
  <si>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</si>
  <si>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</si>
  <si>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</si>
  <si>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</si>
  <si>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</si>
  <si>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</si>
  <si>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</si>
  <si>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</si>
  <si>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</si>
  <si>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</si>
  <si>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</si>
  <si>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</si>
  <si>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</si>
  <si>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</si>
  <si>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</si>
  <si>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</si>
  <si>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</si>
  <si>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</si>
  <si>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</si>
  <si>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</si>
  <si>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</si>
  <si>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</si>
  <si>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</si>
  <si>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</si>
  <si>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</si>
  <si>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</si>
  <si>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</si>
  <si>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</si>
  <si>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</si>
  <si>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</si>
  <si>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</si>
  <si>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</si>
  <si>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</si>
  <si>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</si>
  <si>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</si>
  <si>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</si>
  <si>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</si>
  <si>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</si>
  <si>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</si>
  <si>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</si>
  <si>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</si>
  <si>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</si>
  <si>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</si>
  <si>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</si>
  <si>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</si>
  <si>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</si>
  <si>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</si>
  <si>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</si>
  <si>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</si>
  <si>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</si>
  <si>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</si>
  <si>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</si>
  <si>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</si>
  <si>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</si>
  <si>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</si>
  <si>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</si>
  <si>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</si>
  <si>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</si>
  <si>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</si>
  <si>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</si>
  <si>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</si>
  <si>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</si>
  <si>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</si>
  <si>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</si>
  <si>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</si>
  <si>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</si>
  <si>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</si>
  <si>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</si>
  <si>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</si>
  <si>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</si>
  <si>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</si>
  <si>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</si>
  <si>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</si>
  <si>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</si>
  <si>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</si>
  <si>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</si>
  <si>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</si>
  <si>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</si>
  <si>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</si>
  <si>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</si>
  <si>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</si>
  <si>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</si>
  <si>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</si>
  <si>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</si>
  <si>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</si>
  <si>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</si>
  <si>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</si>
  <si>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</si>
  <si>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</si>
  <si>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</si>
  <si>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</si>
  <si>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</si>
  <si>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</si>
  <si>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</si>
  <si>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</si>
  <si>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</si>
  <si>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</si>
  <si>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</si>
  <si>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</si>
  <si>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</si>
  <si>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</si>
  <si>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</si>
  <si>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</si>
  <si>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</si>
  <si>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</si>
  <si>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</si>
  <si>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</si>
  <si>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</si>
  <si>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</si>
  <si>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</si>
  <si>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</si>
  <si>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</si>
  <si>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</si>
  <si>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</si>
  <si>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</si>
  <si>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</si>
  <si>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</si>
  <si>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</si>
  <si>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</si>
  <si>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</si>
  <si>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</si>
  <si>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</si>
  <si>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</si>
  <si>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</si>
  <si>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</si>
  <si>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</si>
  <si>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</si>
  <si>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</si>
  <si>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</si>
  <si>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</si>
  <si>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</si>
  <si>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</si>
  <si>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</si>
  <si>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</si>
  <si>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</si>
  <si>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</si>
  <si>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</si>
  <si>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</si>
  <si>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</si>
  <si>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</si>
  <si>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</si>
  <si>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</si>
  <si>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</si>
  <si>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</si>
  <si>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</si>
  <si>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</si>
  <si>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</si>
  <si>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</si>
  <si>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</si>
  <si>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</si>
  <si>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</si>
  <si>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</si>
  <si>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</si>
  <si>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</si>
  <si>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</si>
  <si>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</si>
  <si>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</si>
  <si>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</si>
  <si>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</si>
  <si>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</si>
  <si>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</si>
  <si>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</si>
  <si>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</si>
  <si>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</si>
  <si>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</si>
  <si>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</si>
  <si>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</si>
  <si>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</si>
  <si>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</si>
  <si>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</si>
  <si>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</si>
  <si>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</si>
  <si>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</si>
  <si>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</si>
  <si>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</si>
  <si>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</si>
  <si>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</si>
  <si>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</si>
  <si>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</si>
  <si>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</si>
  <si>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</si>
  <si>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</si>
  <si>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</si>
  <si>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</si>
  <si>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</si>
  <si>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</si>
  <si>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</si>
  <si>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</si>
  <si>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</si>
  <si>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</si>
  <si>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</si>
  <si>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</si>
  <si>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</si>
  <si>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</si>
  <si>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</si>
  <si>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</si>
  <si>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</si>
  <si>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</si>
  <si>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</si>
  <si>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</si>
  <si>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</si>
  <si>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</si>
  <si>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</si>
  <si>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</si>
  <si>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</si>
  <si>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</si>
  <si>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</si>
  <si>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</si>
  <si>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</si>
  <si>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</si>
  <si>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</si>
  <si>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</si>
  <si>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</si>
  <si>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</si>
  <si>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</si>
  <si>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</si>
  <si>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</si>
  <si>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</si>
  <si>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</si>
  <si>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</si>
  <si>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</si>
  <si>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</si>
  <si>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</si>
  <si>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</si>
  <si>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</si>
  <si>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</si>
  <si>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</si>
  <si>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</si>
  <si>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</si>
  <si>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</si>
  <si>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</si>
  <si>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</si>
  <si>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</si>
  <si>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</si>
  <si>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</si>
  <si>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</si>
  <si>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</si>
  <si>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</si>
  <si>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</si>
  <si>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</si>
  <si>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</si>
  <si>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</si>
  <si>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</si>
  <si>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</si>
  <si>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</si>
  <si>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</si>
  <si>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</si>
  <si>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</si>
  <si>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</si>
  <si>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</si>
  <si>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</si>
  <si>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</si>
  <si>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</si>
  <si>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</si>
  <si>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</si>
  <si>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</si>
  <si>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</si>
  <si>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</si>
  <si>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</si>
  <si>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</si>
  <si>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</si>
  <si>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</si>
  <si>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</si>
  <si>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</si>
  <si>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</si>
  <si>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</si>
  <si>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</si>
  <si>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</si>
  <si>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</si>
  <si>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</si>
  <si>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</si>
  <si>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</si>
  <si>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</si>
  <si>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</si>
  <si>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</si>
  <si>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</si>
  <si>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</si>
  <si>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</si>
  <si>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</si>
  <si>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</si>
  <si>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</si>
  <si>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</si>
  <si>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</si>
  <si>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</si>
  <si>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</si>
  <si>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</si>
  <si>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</si>
  <si>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</si>
  <si>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</si>
  <si>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</si>
  <si>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</si>
  <si>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</si>
  <si>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</si>
  <si>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</si>
  <si>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</si>
  <si>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</si>
  <si>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</si>
  <si>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</si>
  <si>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</si>
  <si>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</si>
  <si>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</si>
  <si>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</si>
  <si>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</si>
  <si>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</si>
  <si>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</si>
  <si>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</si>
  <si>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</si>
  <si>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</si>
  <si>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</si>
  <si>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</si>
  <si>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</si>
  <si>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</si>
  <si>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</si>
  <si>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</si>
  <si>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</si>
  <si>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</si>
  <si>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</si>
  <si>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</si>
  <si>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</si>
  <si>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</si>
  <si>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</si>
  <si>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</si>
  <si>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</si>
  <si>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</si>
  <si>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</si>
  <si>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</si>
  <si>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</si>
  <si>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</si>
  <si>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</si>
  <si>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</si>
  <si>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</si>
  <si>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</si>
  <si>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</si>
  <si>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</si>
  <si>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</si>
  <si>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</si>
  <si>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</si>
  <si>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</si>
  <si>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</si>
  <si>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</si>
  <si>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</si>
  <si>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</si>
  <si>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</si>
  <si>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</si>
  <si>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</si>
  <si>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</si>
  <si>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</si>
  <si>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</si>
  <si>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</si>
  <si>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</si>
  <si>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</si>
  <si>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</si>
  <si>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</si>
  <si>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</si>
  <si>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</si>
  <si>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</si>
  <si>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</si>
  <si>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</si>
  <si>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</si>
  <si>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</si>
  <si>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</si>
  <si>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</si>
  <si>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</si>
  <si>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</si>
  <si>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</si>
  <si>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</si>
  <si>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</si>
  <si>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</si>
  <si>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</si>
  <si>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</si>
  <si>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</si>
  <si>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</si>
  <si>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</si>
  <si>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</si>
  <si>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</si>
  <si>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</si>
  <si>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</si>
  <si>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</si>
  <si>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</si>
  <si>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</si>
  <si>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</si>
  <si>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</si>
  <si>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</si>
  <si>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</si>
  <si>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</si>
  <si>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</si>
  <si>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</si>
  <si>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</si>
  <si>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</si>
  <si>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</si>
  <si>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</si>
  <si>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</si>
  <si>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</si>
  <si>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</si>
  <si>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</si>
  <si>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</si>
  <si>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</si>
  <si>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</si>
  <si>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</si>
  <si>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</si>
  <si>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</si>
  <si>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</si>
  <si>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</si>
  <si>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</si>
  <si>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</si>
  <si>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</si>
  <si>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</si>
  <si>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</si>
  <si>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</si>
  <si>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</si>
  <si>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</si>
  <si>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</si>
  <si>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</si>
  <si>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</si>
  <si>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</si>
  <si>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</si>
  <si>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</si>
  <si>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</si>
  <si>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</si>
  <si>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</si>
  <si>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</si>
  <si>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</si>
  <si>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</si>
  <si>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</si>
  <si>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</si>
  <si>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</si>
  <si>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</si>
  <si>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</si>
  <si>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</si>
  <si>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</si>
  <si>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</si>
  <si>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</si>
  <si>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</si>
  <si>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</si>
  <si>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</si>
  <si>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</si>
  <si>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</si>
  <si>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</si>
  <si>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</si>
  <si>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</si>
  <si>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</si>
  <si>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</si>
  <si>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</si>
  <si>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</si>
  <si>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</si>
  <si>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</si>
  <si>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</si>
  <si>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</si>
  <si>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</si>
  <si>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</si>
  <si>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</si>
  <si>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</si>
  <si>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</si>
  <si>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</si>
  <si>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</si>
  <si>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</si>
  <si>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</si>
  <si>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</si>
  <si>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</si>
  <si>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</si>
  <si>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</si>
  <si>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</si>
  <si>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</si>
  <si>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</si>
  <si>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</si>
  <si>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</si>
  <si>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</si>
  <si>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</si>
  <si>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</si>
  <si>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</si>
  <si>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</si>
  <si>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</si>
  <si>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</si>
  <si>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</si>
  <si>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</si>
  <si>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</si>
  <si>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</si>
  <si>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</si>
  <si>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</si>
  <si>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</si>
  <si>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</si>
  <si>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</si>
  <si>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</si>
  <si>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</si>
  <si>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</si>
  <si>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</si>
  <si>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</si>
  <si>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</si>
  <si>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</si>
  <si>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</si>
  <si>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</si>
  <si>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</si>
  <si>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</si>
  <si>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</si>
  <si>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</si>
  <si>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</si>
  <si>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</si>
  <si>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</si>
  <si>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</si>
  <si>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</si>
  <si>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</si>
  <si>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</si>
  <si>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</si>
  <si>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</si>
  <si>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</si>
  <si>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</si>
  <si>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</si>
  <si>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</si>
  <si>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</si>
  <si>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</si>
  <si>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</si>
  <si>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</si>
  <si>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</si>
  <si>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</si>
  <si>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</si>
  <si>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</si>
  <si>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</si>
  <si>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</si>
  <si>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</si>
  <si>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</si>
  <si>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</si>
  <si>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</si>
  <si>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</si>
  <si>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</si>
  <si>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</si>
  <si>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</si>
  <si>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</si>
  <si>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</si>
  <si>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</si>
  <si>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</si>
  <si>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</si>
  <si>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</si>
  <si>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</si>
  <si>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</si>
  <si>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</si>
  <si>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</si>
  <si>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</si>
  <si>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</si>
  <si>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</si>
  <si>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</si>
  <si>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</si>
  <si>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</si>
  <si>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</si>
  <si>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</si>
  <si>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</si>
  <si>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</si>
  <si>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</si>
  <si>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</si>
  <si>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</si>
  <si>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</si>
  <si>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</si>
  <si>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</si>
  <si>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</si>
  <si>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</si>
  <si>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</si>
  <si>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</si>
  <si>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</si>
  <si>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</si>
  <si>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</si>
  <si>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</si>
  <si>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</si>
  <si>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</si>
  <si>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</si>
  <si>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</si>
  <si>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</si>
  <si>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</si>
  <si>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</si>
  <si>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</si>
  <si>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</si>
  <si>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</si>
  <si>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</si>
  <si>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</si>
  <si>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</si>
  <si>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</si>
  <si>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</si>
  <si>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</si>
  <si>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</si>
  <si>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</si>
  <si>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</si>
  <si>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</si>
  <si>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</si>
  <si>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</si>
  <si>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</si>
  <si>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</si>
  <si>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</si>
  <si>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</si>
  <si>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</si>
  <si>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</si>
  <si>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</si>
  <si>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</si>
  <si>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</si>
  <si>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</si>
  <si>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</si>
  <si>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</si>
  <si>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</si>
  <si>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</si>
  <si>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</si>
  <si>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</si>
  <si>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</si>
  <si>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</si>
  <si>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</si>
  <si>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</si>
  <si>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</si>
  <si>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</si>
  <si>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</si>
  <si>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</si>
  <si>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</si>
  <si>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</si>
  <si>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</si>
  <si>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</si>
  <si>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</si>
  <si>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</si>
  <si>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</si>
  <si>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</si>
  <si>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</si>
  <si>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</si>
  <si>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</si>
  <si>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</si>
  <si>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</si>
  <si>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</si>
  <si>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</si>
  <si>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</si>
  <si>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</si>
  <si>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</si>
  <si>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</si>
  <si>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</si>
  <si>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</si>
  <si>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</si>
  <si>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</si>
  <si>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</si>
  <si>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</si>
  <si>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</si>
  <si>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</si>
  <si>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</si>
  <si>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</si>
  <si>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</si>
  <si>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</si>
  <si>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</si>
  <si>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</si>
  <si>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</si>
  <si>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</si>
  <si>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</si>
  <si>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</si>
  <si>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</si>
  <si>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</si>
  <si>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</si>
  <si>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</si>
  <si>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</si>
  <si>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</si>
  <si>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</si>
  <si>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</si>
  <si>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</si>
  <si>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</si>
  <si>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</si>
  <si>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</si>
  <si>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</si>
  <si>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</si>
  <si>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</si>
  <si>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</si>
  <si>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</si>
  <si>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</si>
  <si>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</si>
  <si>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</si>
  <si>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</si>
  <si>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</si>
  <si>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</si>
  <si>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</si>
  <si>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</si>
  <si>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</si>
  <si>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</si>
  <si>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</si>
  <si>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</si>
  <si>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</si>
  <si>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</si>
  <si>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</si>
  <si>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</si>
  <si>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</si>
  <si>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</si>
  <si>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</si>
  <si>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</si>
  <si>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</si>
  <si>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</si>
  <si>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</si>
  <si>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</si>
  <si>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</si>
  <si>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</si>
  <si>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</si>
  <si>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</si>
  <si>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</si>
  <si>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</si>
  <si>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</si>
  <si>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</si>
  <si>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</si>
  <si>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</si>
  <si>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</si>
  <si>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</si>
  <si>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</si>
  <si>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</si>
  <si>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</si>
  <si>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</si>
  <si>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</si>
  <si>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</si>
  <si>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</si>
  <si>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</si>
  <si>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</si>
  <si>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</si>
  <si>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</si>
  <si>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</si>
  <si>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</si>
  <si>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</si>
  <si>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</si>
  <si>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</si>
  <si>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</si>
  <si>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</si>
  <si>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</si>
  <si>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</si>
  <si>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</si>
  <si>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</si>
  <si>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</si>
  <si>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</si>
  <si>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</si>
  <si>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</si>
  <si>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</si>
  <si>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</si>
  <si>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</si>
  <si>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</si>
  <si>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</si>
  <si>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</si>
  <si>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</si>
  <si>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</si>
  <si>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</si>
  <si>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</si>
  <si>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</si>
  <si>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</si>
  <si>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</si>
  <si>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</si>
  <si>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</si>
  <si>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</si>
  <si>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</si>
  <si>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</si>
  <si>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</si>
  <si>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</si>
  <si>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</si>
  <si>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</si>
  <si>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</si>
  <si>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</si>
  <si>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</si>
  <si>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</si>
  <si>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</si>
  <si>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</si>
  <si>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</si>
  <si>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</si>
  <si>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</si>
  <si>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</si>
  <si>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</si>
  <si>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</si>
  <si>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</si>
  <si>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</si>
  <si>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</si>
  <si>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</si>
  <si>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</si>
  <si>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</si>
  <si>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</si>
  <si>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</si>
  <si>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</si>
  <si>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</si>
  <si>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</si>
  <si>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</si>
  <si>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</si>
  <si>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</si>
  <si>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</si>
  <si>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</si>
  <si>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</si>
  <si>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</si>
  <si>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</si>
  <si>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</si>
  <si>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</si>
  <si>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</si>
  <si>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</si>
  <si>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</si>
  <si>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</si>
  <si>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</si>
  <si>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</si>
  <si>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</si>
  <si>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</si>
  <si>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</si>
  <si>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</si>
  <si>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</si>
  <si>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</si>
  <si>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</si>
  <si>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</si>
  <si>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</si>
  <si>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</si>
  <si>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</si>
  <si>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</si>
  <si>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</si>
  <si>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</si>
  <si>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</si>
  <si>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</si>
  <si>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</si>
  <si>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</si>
  <si>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</si>
  <si>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</si>
  <si>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</si>
  <si>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</si>
  <si>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</si>
  <si>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</si>
  <si>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</si>
  <si>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</si>
  <si>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</si>
  <si>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</si>
  <si>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</si>
  <si>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</si>
  <si>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</si>
  <si>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</si>
  <si>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</si>
  <si>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</si>
  <si>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</si>
  <si>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</si>
  <si>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</si>
  <si>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</si>
  <si>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</si>
  <si>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</si>
  <si>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</si>
  <si>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</si>
  <si>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</si>
  <si>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</si>
  <si>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</si>
  <si>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</si>
  <si>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</si>
  <si>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</si>
  <si>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</si>
  <si>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</si>
  <si>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</si>
  <si>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</si>
  <si>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</si>
  <si>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</si>
  <si>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</si>
  <si>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</si>
  <si>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</si>
  <si>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</si>
  <si>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</si>
  <si>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</si>
  <si>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</si>
  <si>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</si>
  <si>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</si>
  <si>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</si>
  <si>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</si>
  <si>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</si>
  <si>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</si>
  <si>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</si>
  <si>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</si>
  <si>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</si>
  <si>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</si>
  <si>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</si>
  <si>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</si>
  <si>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</si>
  <si>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</si>
  <si>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</si>
  <si>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</si>
  <si>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</si>
  <si>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</si>
  <si>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</si>
  <si>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</si>
  <si>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</si>
  <si>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</si>
  <si>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</si>
  <si>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</si>
  <si>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</si>
  <si>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</si>
  <si>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</si>
  <si>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</si>
  <si>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</si>
  <si>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</si>
  <si>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</si>
  <si>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</si>
  <si>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</si>
  <si>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</si>
  <si>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</si>
  <si>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</si>
  <si>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</si>
  <si>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</si>
  <si>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</si>
  <si>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</si>
  <si>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</si>
  <si>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</si>
  <si>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</si>
  <si>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</si>
  <si>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</si>
  <si>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</si>
  <si>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</si>
  <si>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</si>
  <si>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</si>
  <si>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</si>
  <si>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</si>
  <si>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</si>
  <si>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</si>
  <si>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</si>
  <si>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</si>
  <si>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</si>
  <si>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</si>
  <si>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</si>
  <si>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</si>
  <si>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</si>
  <si>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</si>
  <si>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</si>
  <si>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</si>
  <si>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</si>
  <si>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</si>
  <si>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</si>
  <si>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</si>
  <si>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</si>
  <si>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</si>
  <si>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</si>
  <si>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</si>
  <si>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</si>
  <si>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</si>
  <si>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</si>
  <si>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</si>
  <si>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</si>
  <si>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</si>
  <si>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</si>
  <si>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</si>
  <si>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</si>
  <si>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</si>
  <si>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</si>
  <si>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</si>
  <si>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</si>
  <si>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</si>
  <si>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</si>
  <si>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</si>
  <si>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</si>
  <si>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</si>
  <si>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</si>
  <si>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</si>
  <si>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</si>
  <si>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</si>
  <si>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</si>
  <si>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</si>
  <si>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</si>
  <si>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</si>
  <si>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</si>
  <si>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</si>
  <si>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</si>
  <si>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</si>
  <si>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</si>
  <si>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</si>
  <si>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</si>
  <si>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</si>
  <si>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</si>
  <si>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</si>
  <si>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</si>
  <si>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</si>
  <si>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</si>
  <si>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</si>
  <si>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</si>
  <si>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</si>
  <si>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</si>
  <si>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</si>
  <si>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</si>
  <si>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</si>
  <si>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</si>
  <si>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</si>
  <si>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</si>
  <si>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</si>
  <si>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</si>
  <si>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</si>
  <si>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</si>
  <si>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</si>
  <si>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</si>
  <si>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</si>
  <si>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</si>
  <si>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</si>
  <si>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</si>
  <si>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</si>
  <si>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</si>
  <si>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</si>
  <si>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</si>
  <si>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</si>
  <si>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</si>
  <si>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</si>
  <si>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</si>
  <si>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</si>
  <si>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</si>
  <si>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</si>
  <si>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</si>
  <si>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</si>
  <si>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</si>
  <si>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</si>
  <si>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</si>
  <si>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</si>
  <si>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</si>
  <si>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</si>
  <si>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</si>
  <si>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</si>
  <si>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</si>
  <si>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</si>
  <si>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</si>
  <si>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</si>
  <si>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</si>
  <si>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</si>
  <si>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</si>
  <si>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</si>
  <si>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</si>
  <si>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</si>
  <si>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</si>
  <si>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</si>
  <si>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</si>
  <si>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</si>
  <si>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</si>
  <si>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</si>
  <si>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</si>
  <si>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</si>
  <si>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</si>
  <si>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</si>
  <si>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</si>
  <si>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</si>
  <si>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</si>
  <si>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</si>
  <si>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</si>
  <si>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</si>
  <si>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</si>
  <si>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</si>
  <si>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</si>
  <si>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</si>
  <si>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</si>
  <si>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</si>
  <si>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</si>
  <si>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</si>
  <si>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</si>
  <si>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</si>
  <si>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</si>
  <si>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</si>
  <si>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</si>
  <si>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</si>
  <si>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</si>
  <si>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</si>
  <si>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</si>
  <si>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</si>
  <si>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</si>
  <si>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</si>
  <si>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</si>
  <si>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</si>
  <si>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</si>
  <si>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</si>
  <si>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</si>
  <si>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</si>
  <si>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</si>
  <si>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</si>
  <si>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</si>
  <si>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</si>
  <si>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</si>
  <si>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</si>
  <si>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</si>
  <si>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</si>
  <si>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</si>
  <si>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</si>
  <si>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</si>
  <si>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</si>
  <si>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</si>
  <si>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</si>
  <si>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</si>
  <si>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</si>
  <si>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</si>
  <si>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</si>
  <si>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</si>
  <si>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</si>
  <si>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</si>
  <si>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</si>
  <si>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</si>
  <si>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</si>
  <si>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</si>
  <si>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</si>
  <si>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</si>
  <si>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</si>
  <si>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</si>
  <si>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</si>
  <si>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</si>
  <si>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</si>
  <si>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</si>
  <si>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</si>
  <si>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</si>
  <si>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</si>
  <si>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</si>
  <si>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</si>
  <si>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</si>
  <si>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</si>
  <si>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</si>
  <si>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</si>
  <si>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</si>
  <si>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</si>
  <si>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</si>
  <si>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</si>
  <si>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</si>
  <si>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</si>
  <si>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</si>
  <si>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</si>
  <si>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</si>
  <si>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</si>
  <si>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</si>
  <si>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</si>
  <si>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</si>
  <si>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</si>
  <si>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</si>
  <si>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</si>
  <si>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</si>
  <si>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</si>
  <si>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</si>
  <si>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</si>
  <si>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</si>
  <si>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</si>
  <si>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</si>
  <si>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</si>
  <si>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</si>
  <si>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</si>
  <si>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</si>
  <si>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</si>
  <si>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</si>
  <si>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</si>
  <si>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</si>
  <si>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</si>
  <si>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</si>
  <si>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</si>
  <si>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</si>
  <si>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</si>
  <si>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</si>
  <si>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</si>
  <si>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</si>
  <si>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</si>
  <si>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</si>
  <si>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</si>
  <si>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</si>
  <si>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</si>
  <si>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</si>
  <si>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</si>
  <si>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</si>
  <si>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</si>
  <si>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</si>
  <si>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</si>
  <si>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</si>
  <si>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</si>
  <si>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</si>
  <si>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</si>
  <si>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</si>
  <si>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</si>
  <si>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</si>
  <si>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</si>
  <si>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</si>
  <si>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</si>
  <si>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</si>
  <si>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</si>
  <si>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</si>
  <si>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</si>
  <si>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</si>
  <si>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</si>
  <si>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</si>
  <si>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</si>
  <si>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</si>
  <si>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</si>
  <si>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</si>
  <si>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</si>
  <si>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</si>
  <si>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</si>
  <si>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</si>
  <si>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</si>
  <si>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</si>
  <si>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</si>
  <si>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</si>
  <si>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</si>
  <si>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</si>
  <si>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</si>
  <si>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</si>
  <si>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</si>
  <si>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</si>
  <si>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</si>
  <si>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</si>
  <si>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</si>
  <si>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</si>
  <si>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</si>
  <si>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</si>
  <si>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</si>
  <si>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</si>
  <si>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</si>
  <si>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</si>
  <si>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</si>
  <si>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</si>
  <si>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</si>
  <si>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</si>
  <si>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</si>
  <si>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</si>
  <si>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</si>
  <si>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</si>
  <si>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</si>
  <si>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</si>
  <si>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</si>
  <si>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</si>
  <si>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</si>
  <si>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</si>
  <si>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</si>
  <si>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</si>
  <si>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</si>
  <si>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</si>
  <si>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</si>
  <si>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</si>
  <si>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</si>
  <si>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</si>
  <si>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</si>
  <si>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</si>
  <si>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</si>
  <si>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</si>
  <si>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</si>
  <si>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</si>
  <si>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</si>
  <si>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</si>
  <si>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</si>
  <si>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</si>
  <si>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</si>
  <si>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</si>
  <si>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</si>
  <si>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</si>
  <si>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</si>
  <si>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</si>
  <si>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</si>
  <si>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</si>
  <si>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</si>
  <si>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</si>
  <si>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</si>
  <si>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</si>
  <si>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</si>
  <si>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</si>
  <si>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</si>
  <si>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</si>
  <si>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</si>
  <si>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</si>
  <si>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</si>
  <si>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</si>
  <si>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</si>
  <si>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</si>
  <si>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</si>
  <si>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</si>
  <si>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</si>
  <si>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</si>
  <si>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</si>
  <si>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</si>
  <si>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</si>
  <si>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</si>
  <si>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</si>
  <si>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</si>
  <si>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</si>
  <si>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</si>
  <si>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</si>
  <si>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</si>
  <si>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</si>
  <si>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</si>
  <si>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</si>
  <si>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</si>
  <si>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</si>
  <si>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</si>
  <si>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</si>
  <si>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</si>
  <si>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</si>
  <si>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</si>
  <si>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</si>
  <si>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</si>
  <si>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</si>
  <si>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</si>
  <si>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</si>
  <si>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</si>
  <si>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</si>
  <si>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</si>
  <si>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</si>
  <si>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</si>
  <si>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</si>
  <si>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</si>
  <si>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</si>
  <si>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</si>
  <si>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</si>
  <si>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</si>
  <si>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</si>
  <si>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</si>
  <si>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</si>
  <si>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</si>
  <si>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</si>
  <si>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</si>
  <si>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</si>
  <si>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</si>
  <si>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</si>
  <si>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</si>
  <si>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</si>
  <si>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</si>
  <si>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</si>
  <si>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</si>
  <si>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</si>
  <si>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</si>
  <si>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</si>
  <si>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</si>
  <si>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</si>
  <si>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</si>
  <si>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</si>
  <si>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</si>
  <si>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</si>
  <si>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</si>
  <si>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</si>
  <si>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</si>
  <si>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</si>
  <si>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</si>
  <si>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</si>
  <si>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</si>
  <si>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</si>
  <si>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</si>
  <si>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</si>
  <si>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</si>
  <si>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</si>
  <si>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</si>
  <si>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</si>
  <si>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</si>
  <si>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</si>
  <si>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</si>
  <si>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</si>
  <si>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</si>
  <si>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</si>
  <si>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</si>
  <si>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</si>
  <si>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</si>
  <si>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</si>
  <si>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</si>
  <si>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</si>
  <si>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</si>
  <si>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</si>
  <si>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</si>
  <si>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</si>
  <si>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</si>
  <si>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</si>
  <si>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</si>
  <si>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</si>
  <si>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</si>
  <si>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</si>
  <si>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</si>
  <si>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</si>
  <si>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</si>
  <si>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</si>
  <si>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</si>
  <si>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</si>
  <si>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</si>
  <si>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</si>
  <si>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</si>
  <si>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</si>
  <si>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</si>
  <si>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</si>
  <si>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</si>
  <si>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</si>
  <si>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</si>
  <si>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</si>
  <si>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</si>
  <si>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</si>
  <si>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</si>
  <si>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</si>
  <si>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</si>
  <si>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</si>
  <si>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</si>
  <si>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</si>
  <si>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</si>
  <si>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</si>
  <si>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</si>
  <si>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</si>
  <si>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</si>
  <si>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</si>
  <si>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</si>
  <si>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</si>
  <si>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</si>
  <si>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</si>
  <si>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</si>
  <si>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</si>
  <si>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</si>
  <si>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</si>
  <si>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</si>
  <si>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</si>
  <si>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</si>
  <si>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</si>
  <si>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</si>
  <si>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</si>
  <si>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</si>
  <si>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</si>
  <si>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</si>
  <si>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</si>
  <si>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</si>
  <si>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</si>
  <si>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</si>
  <si>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</si>
  <si>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</si>
  <si>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</si>
  <si>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</si>
  <si>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</si>
  <si>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</si>
  <si>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</si>
  <si>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</si>
  <si>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</si>
  <si>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</si>
  <si>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</si>
  <si>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</si>
  <si>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</si>
  <si>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</si>
  <si>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</si>
  <si>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</si>
  <si>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</si>
  <si>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</si>
  <si>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</si>
  <si>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</si>
  <si>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</si>
  <si>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</si>
  <si>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</si>
  <si>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</si>
  <si>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</si>
  <si>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</si>
  <si>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</si>
  <si>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</si>
  <si>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</si>
  <si>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</si>
  <si>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</si>
  <si>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</si>
  <si>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</si>
  <si>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</si>
  <si>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</si>
  <si>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</si>
  <si>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</si>
  <si>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</si>
  <si>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</si>
  <si>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</si>
  <si>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</si>
  <si>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</si>
  <si>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</si>
  <si>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</si>
  <si>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</si>
  <si>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</si>
  <si>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</si>
  <si>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</si>
  <si>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</si>
  <si>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</si>
  <si>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</si>
  <si>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</si>
  <si>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</si>
  <si>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</si>
  <si>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</si>
  <si>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</si>
  <si>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</si>
  <si>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</si>
  <si>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</si>
  <si>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</si>
  <si>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</si>
  <si>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</si>
  <si>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</si>
  <si>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</si>
  <si>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</si>
  <si>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</si>
  <si>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</si>
  <si>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</si>
  <si>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</si>
  <si>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</si>
  <si>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</si>
  <si>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</si>
  <si>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</si>
  <si>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</si>
  <si>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</si>
  <si>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</si>
  <si>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</si>
  <si>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</si>
  <si>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</si>
  <si>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</si>
  <si>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</si>
  <si>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</si>
  <si>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</si>
  <si>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</si>
  <si>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</si>
  <si>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</si>
  <si>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</si>
  <si>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</si>
  <si>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</si>
  <si>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</si>
  <si>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</si>
  <si>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</si>
  <si>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</si>
  <si>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</si>
  <si>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</si>
  <si>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</si>
  <si>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</si>
  <si>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</si>
  <si>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</si>
  <si>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</si>
  <si>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</si>
  <si>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</si>
  <si>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</si>
  <si>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</si>
  <si>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</si>
  <si>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</si>
  <si>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</si>
  <si>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</si>
  <si>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</si>
  <si>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</si>
  <si>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</si>
  <si>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</si>
  <si>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</si>
  <si>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</si>
  <si>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</si>
  <si>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</si>
  <si>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</si>
  <si>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</si>
  <si>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</si>
  <si>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</si>
  <si>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</si>
  <si>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</si>
  <si>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</si>
  <si>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</si>
  <si>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</si>
  <si>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</si>
  <si>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</si>
  <si>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</si>
  <si>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</si>
  <si>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</si>
  <si>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</si>
  <si>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</si>
  <si>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</si>
  <si>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</si>
  <si>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</si>
  <si>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</si>
  <si>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</si>
  <si>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</si>
  <si>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</si>
  <si>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</si>
  <si>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</si>
  <si>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</si>
  <si>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</si>
  <si>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</si>
  <si>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</si>
  <si>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</si>
  <si>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</si>
  <si>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</si>
  <si>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</si>
  <si>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</si>
  <si>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</si>
  <si>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</si>
  <si>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</si>
  <si>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</si>
  <si>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</si>
  <si>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</si>
  <si>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</si>
  <si>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</si>
  <si>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</si>
  <si>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</si>
  <si>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</si>
  <si>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</si>
  <si>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</si>
  <si>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</si>
  <si>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</si>
  <si>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</si>
  <si>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</si>
  <si>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</si>
  <si>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</si>
  <si>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</si>
  <si>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</si>
  <si>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</si>
  <si>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</si>
  <si>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</si>
  <si>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</si>
  <si>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</si>
  <si>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</si>
  <si>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</si>
  <si>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</si>
  <si>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</si>
  <si>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</si>
  <si>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</si>
  <si>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</si>
  <si>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</si>
  <si>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</si>
  <si>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</si>
  <si>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</si>
  <si>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</si>
  <si>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</si>
  <si>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</si>
  <si>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</si>
  <si>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</si>
  <si>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</si>
  <si>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</si>
  <si>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</si>
  <si>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</si>
  <si>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</si>
  <si>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</si>
  <si>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</si>
  <si>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</si>
  <si>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</si>
  <si>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</si>
  <si>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</si>
  <si>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</si>
  <si>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</si>
  <si>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</si>
  <si>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</si>
  <si>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</si>
  <si>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</si>
  <si>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</si>
  <si>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</si>
  <si>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</si>
  <si>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</si>
  <si>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</si>
  <si>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</si>
  <si>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</si>
  <si>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</si>
  <si>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</si>
  <si>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</si>
  <si>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</si>
  <si>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</si>
  <si>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</si>
  <si>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</si>
  <si>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</si>
  <si>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</si>
  <si>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</si>
  <si>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</si>
  <si>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</si>
  <si>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</si>
  <si>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</si>
  <si>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</si>
  <si>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</si>
  <si>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</si>
  <si>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</si>
  <si>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</si>
  <si>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</si>
  <si>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</si>
  <si>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</si>
  <si>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</si>
  <si>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</si>
  <si>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</si>
  <si>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</si>
  <si>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</si>
  <si>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</si>
  <si>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</si>
  <si>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</si>
  <si>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</si>
  <si>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</si>
  <si>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</si>
  <si>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</si>
  <si>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</si>
  <si>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</si>
  <si>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</si>
  <si>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</si>
  <si>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</si>
  <si>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</si>
  <si>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</si>
  <si>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</si>
  <si>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</si>
  <si>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</si>
  <si>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</si>
  <si>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</si>
  <si>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</si>
  <si>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</si>
  <si>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</si>
  <si>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</si>
  <si>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</si>
  <si>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</si>
  <si>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</si>
  <si>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</si>
  <si>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</si>
  <si>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</si>
  <si>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</si>
  <si>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</si>
  <si>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</si>
  <si>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</si>
  <si>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</si>
  <si>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</si>
  <si>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</si>
  <si>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</si>
  <si>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</si>
  <si>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</si>
  <si>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</si>
  <si>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</si>
  <si>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</si>
  <si>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</si>
  <si>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</si>
  <si>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</si>
  <si>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</si>
  <si>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</si>
  <si>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</si>
  <si>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</si>
  <si>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</si>
  <si>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</si>
  <si>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</si>
  <si>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</si>
  <si>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</si>
  <si>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</si>
  <si>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</si>
  <si>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</si>
  <si>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</si>
  <si>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</si>
  <si>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</si>
  <si>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</si>
  <si>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</si>
  <si>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</si>
  <si>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</si>
  <si>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</si>
  <si>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</si>
  <si>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</si>
  <si>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</si>
  <si>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</si>
  <si>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</si>
  <si>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</si>
  <si>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</si>
  <si>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</si>
  <si>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</si>
  <si>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</si>
  <si>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</si>
  <si>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</si>
  <si>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</si>
  <si>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</si>
  <si>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</si>
  <si>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</si>
  <si>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</si>
  <si>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</si>
  <si>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</si>
  <si>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</si>
  <si>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</si>
  <si>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</si>
  <si>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</si>
  <si>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</si>
  <si>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</si>
  <si>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</si>
  <si>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</si>
  <si>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</si>
  <si>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</si>
  <si>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</si>
  <si>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</si>
  <si>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</si>
  <si>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</si>
  <si>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</si>
  <si>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</si>
  <si>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</si>
  <si>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</si>
  <si>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</si>
  <si>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</si>
  <si>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</si>
  <si>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</si>
  <si>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</si>
  <si>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</si>
  <si>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</si>
  <si>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</si>
  <si>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</si>
  <si>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</si>
  <si>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</si>
  <si>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</si>
  <si>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</si>
  <si>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</si>
  <si>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</si>
  <si>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</si>
  <si>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</si>
  <si>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</si>
  <si>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</si>
  <si>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</si>
  <si>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</si>
  <si>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</si>
  <si>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</si>
  <si>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</si>
  <si>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</si>
  <si>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</si>
  <si>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</si>
  <si>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</si>
  <si>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</si>
  <si>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</si>
  <si>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</si>
  <si>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</si>
  <si>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</si>
  <si>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</si>
  <si>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</si>
  <si>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</si>
  <si>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</si>
  <si>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</si>
  <si>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</si>
  <si>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</si>
  <si>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</si>
  <si>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</si>
  <si>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</si>
  <si>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</si>
  <si>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</si>
  <si>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</si>
  <si>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</si>
  <si>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</si>
  <si>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</si>
  <si>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</si>
  <si>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</si>
  <si>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</si>
  <si>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</si>
  <si>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</si>
  <si>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</si>
  <si>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</si>
  <si>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</si>
  <si>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</si>
  <si>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</si>
  <si>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</si>
  <si>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</si>
  <si>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</si>
  <si>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</si>
  <si>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</si>
  <si>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</si>
  <si>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</si>
  <si>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</si>
  <si>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</si>
  <si>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</si>
  <si>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</si>
  <si>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</si>
  <si>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</si>
  <si>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</si>
  <si>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</si>
  <si>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</si>
  <si>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</si>
  <si>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</si>
  <si>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</si>
  <si>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</si>
  <si>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</si>
  <si>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</si>
  <si>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</si>
  <si>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</si>
  <si>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</si>
  <si>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</si>
  <si>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</si>
  <si>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</si>
  <si>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</si>
  <si>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</si>
  <si>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</si>
  <si>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</si>
  <si>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</si>
  <si>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</si>
  <si>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</si>
  <si>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</si>
  <si>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</si>
  <si>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</si>
  <si>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</si>
  <si>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</si>
  <si>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</si>
  <si>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</si>
  <si>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</si>
  <si>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</si>
  <si>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</si>
  <si>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</si>
  <si>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</si>
  <si>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</si>
  <si>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</si>
  <si>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</si>
  <si>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</si>
  <si>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</si>
  <si>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</si>
  <si>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</si>
  <si>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</si>
  <si>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</si>
  <si>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</si>
  <si>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</si>
  <si>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</si>
  <si>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</si>
  <si>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</si>
  <si>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</si>
  <si>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</si>
  <si>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</si>
  <si>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</si>
  <si>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</si>
  <si>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</si>
  <si>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</si>
  <si>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</si>
  <si>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</si>
  <si>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</si>
  <si>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</si>
  <si>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</si>
  <si>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</si>
  <si>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</si>
  <si>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</si>
  <si>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</si>
  <si>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</si>
  <si>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</si>
  <si>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</si>
  <si>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</si>
  <si>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</si>
  <si>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</si>
  <si>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</si>
  <si>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</si>
  <si>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</si>
  <si>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</si>
  <si>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</si>
  <si>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</si>
  <si>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</si>
  <si>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</si>
  <si>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</si>
  <si>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</si>
  <si>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</si>
  <si>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</si>
  <si>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</si>
  <si>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</si>
  <si>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</si>
  <si>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</si>
  <si>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</si>
  <si>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</si>
  <si>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</si>
  <si>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</si>
  <si>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</si>
  <si>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</si>
  <si>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</si>
  <si>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</si>
  <si>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</si>
  <si>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</si>
  <si>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</si>
  <si>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</si>
  <si>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</si>
  <si>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</si>
  <si>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</si>
  <si>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</si>
  <si>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</si>
  <si>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</si>
  <si>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</si>
  <si>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</si>
  <si>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</si>
  <si>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</si>
  <si>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</si>
  <si>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</si>
  <si>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</si>
  <si>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</si>
  <si>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</si>
  <si>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</si>
  <si>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</si>
  <si>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</si>
  <si>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</si>
  <si>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</si>
  <si>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</si>
  <si>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</si>
  <si>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</si>
  <si>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</si>
  <si>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</si>
  <si>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</si>
  <si>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</si>
  <si>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</si>
  <si>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</si>
  <si>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</si>
  <si>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</si>
  <si>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</si>
  <si>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</si>
  <si>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</si>
  <si>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</si>
  <si>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</si>
  <si>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</si>
  <si>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</si>
  <si>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</si>
  <si>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</si>
  <si>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</si>
  <si>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</si>
  <si>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</si>
  <si>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</si>
  <si>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</si>
  <si>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</si>
  <si>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</si>
  <si>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</si>
  <si>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</si>
  <si>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</si>
  <si>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</si>
  <si>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</si>
  <si>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</si>
  <si>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</si>
  <si>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</si>
  <si>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</si>
  <si>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</si>
  <si>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</si>
  <si>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</si>
  <si>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</si>
  <si>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</si>
  <si>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</si>
  <si>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</si>
  <si>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</si>
  <si>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</si>
  <si>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</si>
  <si>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</si>
  <si>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</si>
  <si>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</si>
  <si>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</si>
  <si>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</si>
  <si>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</si>
  <si>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</si>
  <si>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</si>
  <si>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</si>
  <si>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</si>
  <si>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</si>
  <si>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</si>
  <si>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</si>
  <si>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</si>
  <si>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</si>
  <si>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</si>
  <si>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</si>
  <si>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</si>
  <si>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</si>
  <si>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</si>
  <si>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</si>
  <si>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</si>
  <si>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</si>
  <si>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</si>
  <si>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</si>
  <si>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</si>
  <si>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</si>
  <si>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</si>
  <si>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</si>
  <si>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</si>
  <si>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</si>
  <si>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</si>
  <si>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</si>
  <si>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</si>
  <si>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</si>
  <si>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</si>
  <si>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</si>
  <si>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</si>
  <si>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</si>
  <si>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</si>
  <si>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</si>
  <si>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</si>
  <si>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</si>
  <si>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</si>
  <si>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</si>
  <si>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</si>
  <si>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</si>
  <si>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</si>
  <si>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</si>
  <si>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</si>
  <si>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</si>
  <si>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</si>
  <si>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</si>
  <si>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</si>
  <si>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</si>
  <si>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</si>
  <si>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</si>
  <si>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</si>
  <si>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</si>
  <si>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</si>
  <si>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</si>
  <si>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</si>
  <si>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</si>
  <si>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</si>
  <si>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</si>
  <si>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</si>
  <si>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</si>
  <si>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</si>
  <si>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</si>
  <si>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</si>
  <si>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</si>
  <si>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</si>
  <si>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</si>
  <si>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</si>
  <si>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</si>
  <si>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</si>
  <si>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</si>
  <si>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</si>
  <si>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</si>
  <si>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</si>
  <si>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</si>
  <si>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</si>
  <si>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</si>
  <si>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</si>
  <si>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</si>
  <si>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</si>
  <si>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</si>
  <si>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</si>
  <si>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</si>
  <si>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</si>
  <si>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</si>
  <si>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</si>
  <si>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</si>
  <si>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</si>
  <si>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</si>
  <si>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</si>
  <si>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</si>
  <si>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</si>
  <si>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</si>
  <si>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</si>
  <si>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</si>
  <si>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</si>
  <si>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</si>
  <si>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</si>
  <si>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</si>
  <si>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</si>
  <si>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</si>
  <si>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</si>
  <si>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</si>
  <si>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</si>
  <si>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</si>
  <si>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</si>
  <si>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</si>
  <si>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</si>
  <si>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</si>
  <si>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</si>
  <si>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</si>
  <si>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</si>
  <si>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</si>
  <si>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</si>
  <si>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</si>
  <si>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</si>
  <si>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</si>
  <si>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</si>
  <si>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</si>
  <si>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</si>
  <si>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</si>
  <si>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</si>
  <si>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</si>
  <si>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</si>
  <si>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</si>
  <si>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</si>
  <si>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</si>
  <si>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</si>
  <si>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</si>
  <si>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</si>
  <si>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</si>
  <si>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</si>
  <si>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</si>
  <si>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</si>
  <si>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</si>
  <si>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</si>
  <si>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</si>
  <si>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</si>
  <si>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</si>
  <si>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</si>
  <si>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</si>
  <si>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</si>
  <si>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</si>
  <si>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</si>
  <si>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</si>
  <si>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</si>
  <si>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</si>
  <si>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</si>
  <si>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</si>
  <si>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</si>
  <si>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</si>
  <si>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</si>
  <si>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</si>
  <si>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</si>
  <si>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</si>
  <si>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</si>
  <si>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</si>
  <si>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</si>
  <si>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</si>
  <si>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</si>
  <si>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</si>
  <si>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</si>
  <si>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</si>
  <si>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</si>
  <si>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</si>
  <si>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</si>
  <si>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</si>
  <si>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</si>
  <si>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</si>
  <si>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</si>
  <si>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</si>
  <si>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</si>
  <si>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</si>
  <si>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</si>
  <si>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</si>
  <si>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</si>
  <si>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</si>
  <si>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</si>
  <si>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</si>
  <si>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</si>
  <si>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</si>
  <si>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</si>
  <si>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</si>
  <si>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</si>
  <si>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</si>
  <si>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</si>
  <si>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</si>
  <si>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</si>
  <si>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</si>
  <si>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</si>
  <si>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</si>
  <si>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</si>
  <si>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</si>
  <si>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</si>
  <si>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</si>
  <si>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</si>
  <si>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</si>
  <si>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</si>
  <si>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</si>
  <si>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</si>
  <si>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</si>
  <si>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</si>
  <si>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</si>
  <si>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</si>
  <si>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</si>
  <si>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</si>
  <si>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</si>
  <si>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</si>
  <si>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</si>
  <si>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</si>
  <si>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</si>
  <si>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</si>
  <si>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</si>
  <si>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</si>
  <si>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</si>
  <si>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</si>
  <si>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</si>
  <si>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</si>
  <si>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</si>
  <si>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</si>
  <si>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</si>
  <si>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</si>
  <si>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</si>
  <si>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</si>
  <si>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</si>
  <si>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</si>
  <si>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</si>
  <si>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</si>
  <si>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</si>
  <si>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</si>
  <si>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</si>
  <si>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</si>
  <si>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</si>
  <si>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</si>
  <si>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</si>
  <si>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</si>
  <si>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</si>
  <si>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</si>
  <si>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</si>
  <si>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</si>
  <si>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</si>
  <si>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</si>
  <si>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</si>
  <si>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</si>
  <si>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</si>
  <si>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</si>
  <si>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</si>
  <si>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</si>
  <si>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</si>
  <si>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</si>
  <si>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</si>
  <si>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</si>
  <si>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</si>
  <si>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</si>
  <si>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</si>
  <si>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</si>
  <si>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</si>
  <si>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</si>
  <si>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</si>
  <si>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</si>
  <si>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</si>
  <si>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</si>
  <si>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</si>
  <si>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</si>
  <si>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</si>
  <si>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</si>
  <si>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</si>
  <si>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</si>
  <si>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</si>
  <si>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</si>
  <si>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</si>
  <si>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</si>
  <si>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</si>
  <si>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</si>
  <si>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</si>
  <si>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</si>
  <si>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</si>
  <si>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</si>
  <si>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</si>
  <si>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</si>
  <si>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</si>
  <si>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</si>
  <si>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</si>
  <si>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</si>
  <si>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</si>
  <si>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</si>
  <si>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</si>
  <si>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</si>
  <si>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</si>
  <si>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</si>
  <si>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</si>
  <si>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</si>
  <si>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</si>
  <si>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</si>
  <si>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</si>
  <si>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</si>
  <si>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</si>
  <si>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</si>
  <si>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</si>
  <si>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</si>
  <si>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</si>
  <si>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</si>
  <si>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</si>
  <si>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</si>
  <si>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</si>
  <si>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</si>
  <si>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</si>
  <si>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</si>
  <si>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</si>
  <si>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</si>
  <si>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</si>
  <si>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</si>
  <si>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</si>
  <si>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</si>
  <si>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</si>
  <si>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</si>
  <si>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</si>
  <si>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</si>
  <si>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</si>
  <si>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</si>
  <si>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</si>
  <si>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</si>
  <si>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</si>
  <si>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</si>
  <si>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</si>
  <si>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</si>
  <si>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</si>
  <si>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</si>
  <si>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</si>
  <si>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</si>
  <si>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</si>
  <si>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</si>
  <si>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</si>
  <si>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</si>
  <si>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</si>
  <si>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</si>
  <si>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</si>
  <si>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</si>
  <si>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</si>
  <si>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</si>
  <si>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</si>
  <si>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</si>
  <si>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</si>
  <si>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</si>
  <si>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</si>
  <si>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</si>
  <si>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</si>
  <si>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</si>
  <si>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</si>
  <si>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</si>
  <si>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</si>
  <si>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</si>
  <si>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</si>
  <si>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</si>
  <si>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</si>
  <si>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</si>
  <si>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</si>
  <si>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</si>
  <si>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</si>
  <si>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</si>
  <si>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</si>
  <si>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</si>
  <si>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</si>
  <si>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</si>
  <si>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</si>
  <si>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</si>
  <si>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</si>
  <si>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</si>
  <si>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</si>
  <si>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</si>
  <si>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</si>
  <si>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</si>
  <si>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</si>
  <si>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</si>
  <si>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</si>
  <si>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</si>
  <si>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</si>
  <si>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</si>
  <si>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</si>
  <si>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</si>
  <si>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</si>
  <si>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</si>
  <si>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</si>
  <si>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</si>
  <si>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</si>
  <si>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</si>
  <si>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</si>
  <si>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</si>
  <si>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</si>
  <si>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</si>
  <si>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</si>
  <si>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</si>
  <si>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</si>
  <si>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</si>
  <si>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</si>
  <si>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</si>
  <si>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</si>
  <si>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</si>
  <si>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</si>
  <si>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</si>
  <si>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</si>
  <si>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</si>
  <si>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</si>
  <si>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</si>
  <si>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</si>
  <si>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</si>
  <si>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</si>
  <si>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</si>
  <si>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</si>
  <si>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</si>
  <si>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</si>
  <si>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</si>
  <si>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</si>
  <si>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</si>
  <si>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</si>
  <si>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</si>
  <si>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</si>
  <si>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</si>
  <si>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</si>
  <si>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</si>
  <si>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</si>
  <si>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</si>
  <si>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</si>
  <si>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</si>
  <si>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</si>
  <si>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</si>
  <si>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</si>
  <si>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</si>
  <si>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</si>
  <si>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</si>
  <si>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</si>
  <si>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</si>
  <si>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</si>
  <si>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</si>
  <si>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</si>
  <si>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</si>
  <si>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</si>
  <si>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</si>
  <si>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</si>
  <si>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</si>
  <si>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</si>
  <si>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</si>
  <si>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</si>
  <si>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</si>
  <si>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</si>
  <si>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</si>
  <si>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</si>
  <si>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</si>
  <si>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</si>
  <si>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</si>
  <si>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</si>
  <si>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</si>
  <si>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</si>
  <si>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</si>
  <si>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</si>
  <si>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</si>
  <si>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</si>
  <si>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</si>
  <si>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</si>
  <si>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</si>
  <si>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</si>
  <si>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</si>
  <si>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</si>
  <si>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</si>
  <si>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</si>
  <si>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</si>
  <si>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</si>
  <si>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</si>
  <si>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</si>
  <si>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</si>
  <si>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</si>
  <si>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</si>
  <si>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</si>
  <si>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</si>
  <si>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</si>
  <si>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</si>
  <si>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</si>
  <si>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</si>
  <si>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</si>
  <si>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</si>
  <si>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</si>
  <si>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</si>
  <si>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</si>
  <si>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</si>
  <si>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</si>
  <si>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</si>
  <si>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</si>
  <si>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</si>
  <si>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</si>
  <si>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</si>
  <si>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</si>
  <si>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</si>
  <si>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</si>
  <si>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</si>
  <si>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</si>
  <si>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</si>
  <si>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</si>
  <si>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</si>
  <si>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</si>
  <si>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</si>
  <si>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</si>
  <si>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</si>
  <si>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</si>
  <si>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</si>
  <si>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</si>
  <si>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</si>
  <si>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</si>
  <si>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</si>
  <si>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</si>
  <si>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</si>
  <si>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</si>
  <si>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</si>
  <si>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</si>
  <si>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</si>
  <si>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</si>
  <si>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</si>
  <si>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</si>
  <si>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</si>
  <si>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</si>
  <si>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</si>
  <si>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</si>
  <si>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</si>
  <si>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</si>
  <si>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</si>
  <si>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</si>
  <si>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</si>
  <si>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</si>
  <si>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</si>
  <si>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</si>
  <si>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</si>
  <si>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</si>
  <si>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</si>
  <si>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</si>
  <si>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</si>
  <si>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</si>
  <si>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</si>
  <si>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</si>
  <si>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</si>
  <si>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</si>
  <si>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</si>
  <si>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</si>
  <si>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</si>
  <si>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</si>
  <si>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</si>
  <si>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</si>
  <si>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</si>
  <si>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</si>
  <si>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</si>
  <si>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</si>
  <si>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</si>
  <si>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</si>
  <si>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</si>
  <si>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</si>
  <si>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</si>
  <si>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</si>
  <si>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</si>
  <si>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</si>
  <si>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</si>
  <si>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</si>
  <si>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</si>
  <si>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</si>
  <si>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</si>
  <si>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</si>
  <si>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</si>
  <si>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</si>
  <si>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</si>
  <si>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</si>
  <si>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</si>
  <si>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</si>
  <si>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</si>
  <si>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</si>
  <si>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</si>
  <si>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</si>
  <si>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</si>
  <si>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</si>
  <si>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</si>
  <si>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</si>
  <si>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</si>
  <si>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</si>
  <si>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</si>
  <si>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</si>
  <si>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</si>
  <si>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</si>
  <si>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</si>
  <si>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</si>
  <si>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</si>
  <si>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</si>
  <si>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</si>
  <si>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</si>
  <si>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</si>
  <si>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</si>
  <si>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</si>
  <si>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</si>
  <si>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</si>
  <si>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</si>
  <si>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</si>
  <si>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</si>
  <si>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</si>
  <si>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</si>
  <si>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</si>
  <si>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</si>
  <si>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</si>
  <si>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</si>
  <si>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</si>
  <si>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</si>
  <si>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</si>
  <si>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</si>
  <si>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</si>
  <si>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</si>
  <si>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</si>
  <si>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</si>
  <si>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</si>
  <si>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</si>
  <si>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</si>
  <si>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</si>
  <si>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</si>
  <si>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</si>
  <si>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</si>
  <si>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</si>
  <si>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</si>
  <si>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</si>
  <si>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</si>
  <si>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</si>
  <si>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</si>
  <si>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</si>
  <si>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</si>
  <si>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</si>
  <si>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</si>
  <si>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</si>
  <si>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</si>
  <si>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</si>
  <si>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</si>
  <si>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</si>
  <si>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</si>
  <si>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</si>
  <si>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</si>
  <si>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</si>
  <si>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</si>
  <si>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</si>
  <si>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</si>
  <si>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</si>
  <si>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</si>
  <si>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</si>
  <si>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</si>
  <si>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</si>
  <si>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</si>
  <si>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</si>
  <si>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</si>
  <si>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</si>
  <si>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</si>
  <si>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</si>
  <si>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</si>
  <si>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</si>
  <si>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</si>
  <si>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</si>
  <si>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</si>
  <si>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</si>
  <si>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</si>
  <si>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</si>
  <si>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</si>
  <si>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</si>
  <si>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</si>
  <si>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</si>
  <si>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</si>
  <si>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</si>
  <si>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</si>
  <si>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</si>
  <si>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</si>
  <si>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</si>
  <si>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</si>
  <si>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</si>
  <si>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</si>
  <si>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</si>
  <si>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</si>
  <si>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</si>
  <si>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</si>
  <si>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</si>
  <si>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</si>
  <si>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</si>
  <si>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</si>
  <si>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</si>
  <si>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</si>
  <si>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</si>
  <si>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</si>
  <si>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</si>
  <si>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</si>
  <si>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</si>
  <si>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</si>
  <si>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</si>
  <si>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</si>
  <si>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</si>
  <si>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</si>
  <si>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</si>
  <si>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</si>
  <si>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</si>
  <si>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</si>
  <si>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</si>
  <si>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</si>
  <si>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</si>
  <si>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</si>
  <si>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</si>
  <si>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</si>
  <si>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</si>
  <si>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</si>
  <si>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</si>
  <si>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</si>
  <si>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</si>
  <si>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</si>
  <si>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</si>
  <si>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</si>
  <si>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</si>
  <si>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</si>
  <si>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</si>
  <si>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</si>
  <si>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</si>
  <si>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</si>
  <si>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</si>
  <si>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</si>
  <si>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</si>
  <si>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</si>
  <si>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</si>
  <si>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</si>
  <si>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</si>
  <si>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</si>
  <si>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</si>
  <si>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</si>
  <si>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</si>
  <si>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</si>
  <si>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</si>
  <si>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</si>
  <si>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</si>
  <si>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</si>
  <si>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</si>
  <si>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</si>
  <si>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</si>
  <si>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</si>
  <si>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</si>
  <si>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</si>
  <si>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</si>
  <si>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</si>
  <si>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</si>
  <si>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</si>
  <si>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</si>
  <si>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</si>
  <si>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</si>
  <si>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</si>
  <si>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</si>
  <si>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</si>
  <si>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</si>
  <si>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</si>
  <si>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</si>
  <si>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</si>
  <si>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</si>
  <si>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</si>
  <si>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</si>
  <si>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</si>
  <si>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</si>
  <si>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</si>
  <si>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</si>
  <si>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</si>
  <si>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</si>
  <si>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</si>
  <si>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</si>
  <si>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</si>
  <si>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</si>
  <si>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</si>
  <si>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</si>
  <si>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</si>
  <si>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</si>
  <si>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</si>
  <si>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</si>
  <si>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</si>
  <si>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</si>
  <si>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</si>
  <si>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</si>
  <si>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</si>
  <si>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</si>
  <si>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</si>
  <si>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</si>
  <si>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</si>
  <si>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</si>
  <si>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</si>
  <si>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</si>
  <si>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</si>
  <si>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</si>
  <si>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</si>
  <si>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</si>
  <si>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</si>
  <si>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</si>
  <si>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</si>
  <si>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</si>
  <si>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</si>
  <si>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</si>
  <si>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</si>
  <si>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</si>
  <si>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</si>
  <si>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</si>
  <si>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</si>
  <si>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</si>
  <si>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</si>
  <si>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</si>
  <si>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</si>
  <si>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</si>
  <si>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</si>
  <si>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</si>
  <si>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</si>
  <si>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</si>
  <si>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</si>
  <si>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</si>
  <si>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</si>
  <si>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</si>
  <si>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</si>
  <si>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</si>
  <si>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</si>
  <si>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</si>
  <si>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</si>
  <si>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</si>
  <si>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</si>
  <si>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</si>
  <si>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</si>
  <si>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</si>
  <si>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</si>
  <si>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</si>
  <si>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</si>
  <si>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</si>
  <si>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</si>
  <si>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</si>
  <si>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</si>
  <si>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</si>
  <si>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</si>
  <si>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</si>
  <si>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</si>
  <si>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</si>
  <si>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</si>
  <si>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</si>
  <si>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</si>
  <si>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</si>
  <si>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</si>
  <si>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</si>
  <si>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</si>
  <si>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</si>
  <si>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</si>
  <si>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</si>
  <si>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</si>
  <si>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</si>
  <si>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</si>
  <si>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</si>
  <si>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</si>
  <si>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</si>
  <si>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</si>
  <si>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</si>
  <si>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</si>
  <si>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</si>
  <si>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</si>
  <si>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</si>
  <si>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</si>
  <si>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</si>
  <si>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</si>
  <si>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</si>
  <si>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</si>
  <si>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</si>
  <si>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</si>
  <si>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</si>
  <si>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</si>
  <si>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</si>
  <si>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</si>
  <si>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</si>
  <si>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</si>
  <si>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</si>
  <si>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</si>
  <si>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</si>
  <si>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</si>
  <si>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</si>
  <si>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</si>
  <si>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</si>
  <si>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</si>
  <si>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</si>
  <si>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</si>
  <si>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</si>
  <si>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</si>
  <si>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</si>
  <si>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</si>
  <si>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</si>
  <si>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</si>
  <si>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</si>
  <si>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</si>
  <si>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</si>
  <si>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</si>
  <si>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</si>
  <si>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</si>
  <si>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</si>
  <si>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</si>
  <si>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</si>
  <si>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</si>
  <si>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</si>
  <si>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</si>
  <si>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</si>
  <si>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</si>
  <si>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</si>
  <si>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</si>
  <si>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</si>
  <si>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</si>
  <si>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</si>
  <si>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</si>
  <si>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</si>
  <si>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</si>
  <si>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</si>
  <si>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</si>
  <si>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</si>
  <si>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</si>
  <si>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</si>
  <si>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</si>
  <si>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</si>
  <si>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</si>
  <si>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</si>
  <si>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</si>
  <si>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</si>
  <si>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</si>
  <si>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</si>
  <si>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</si>
  <si>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</si>
  <si>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</si>
  <si>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</si>
  <si>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</si>
  <si>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</si>
  <si>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</si>
  <si>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</si>
  <si>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</si>
  <si>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</si>
  <si>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</si>
  <si>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</si>
  <si>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</si>
  <si>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</si>
  <si>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</si>
  <si>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</si>
  <si>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</si>
  <si>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</si>
  <si>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</si>
  <si>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</si>
  <si>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</si>
  <si>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</si>
  <si>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</si>
  <si>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</si>
  <si>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</si>
  <si>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</si>
  <si>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</si>
  <si>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</si>
  <si>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</si>
  <si>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</si>
  <si>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</si>
  <si>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</si>
  <si>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</si>
  <si>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</si>
  <si>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</si>
  <si>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</si>
  <si>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</si>
  <si>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</si>
  <si>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</si>
  <si>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</si>
  <si>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</si>
  <si>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</si>
  <si>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</si>
  <si>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</si>
  <si>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</si>
  <si>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</si>
  <si>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</si>
  <si>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</si>
  <si>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</si>
  <si>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</si>
  <si>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</si>
  <si>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</si>
  <si>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</si>
  <si>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</si>
  <si>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</si>
  <si>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</si>
  <si>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</si>
  <si>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</si>
  <si>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</si>
  <si>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</si>
  <si>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</si>
  <si>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</si>
  <si>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</si>
  <si>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</si>
  <si>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</si>
  <si>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</si>
  <si>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</si>
  <si>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</si>
  <si>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</si>
  <si>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</si>
  <si>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</si>
  <si>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</si>
  <si>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</si>
  <si>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</si>
  <si>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</si>
  <si>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</si>
  <si>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</si>
  <si>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</si>
  <si>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</si>
  <si>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</si>
  <si>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</si>
  <si>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</si>
  <si>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</si>
  <si>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</si>
  <si>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</si>
  <si>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</si>
  <si>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</si>
  <si>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</si>
  <si>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</si>
  <si>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</si>
  <si>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</si>
  <si>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</si>
  <si>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</si>
  <si>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</si>
  <si>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</si>
  <si>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</si>
  <si>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</si>
  <si>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</si>
  <si>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</si>
  <si>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</si>
  <si>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</si>
  <si>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</si>
  <si>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</si>
  <si>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</si>
  <si>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</si>
  <si>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</si>
  <si>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</si>
  <si>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</si>
  <si>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</si>
  <si>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</si>
  <si>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</si>
  <si>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</si>
  <si>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</si>
  <si>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</si>
  <si>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</si>
  <si>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</si>
  <si>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</si>
  <si>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</si>
  <si>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</si>
  <si>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</si>
  <si>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</si>
  <si>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</si>
  <si>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</si>
  <si>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</si>
  <si>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</si>
  <si>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</si>
  <si>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</si>
  <si>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</si>
  <si>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</si>
  <si>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</si>
  <si>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</si>
  <si>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</si>
  <si>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</si>
  <si>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</si>
  <si>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</si>
  <si>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</si>
  <si>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</si>
  <si>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</si>
  <si>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</si>
  <si>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</si>
  <si>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</si>
  <si>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</si>
  <si>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</si>
  <si>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</si>
  <si>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</si>
  <si>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</si>
  <si>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</si>
  <si>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</si>
  <si>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</si>
  <si>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</si>
  <si>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</si>
  <si>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</si>
  <si>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</si>
  <si>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</si>
  <si>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</si>
  <si>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</si>
  <si>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</si>
  <si>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</si>
  <si>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</si>
  <si>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</si>
  <si>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</si>
  <si>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</si>
  <si>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</si>
  <si>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</si>
  <si>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</si>
  <si>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</si>
  <si>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</si>
  <si>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</si>
  <si>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</si>
  <si>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</si>
  <si>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</si>
  <si>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</si>
  <si>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</si>
  <si>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</si>
  <si>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</si>
  <si>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</si>
  <si>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</si>
  <si>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</si>
  <si>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</si>
  <si>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</si>
  <si>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</si>
  <si>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</si>
  <si>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</si>
  <si>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</si>
  <si>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</si>
  <si>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</si>
  <si>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</si>
  <si>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</si>
  <si>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</si>
  <si>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</si>
  <si>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</si>
  <si>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</si>
  <si>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</si>
  <si>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</si>
  <si>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</si>
  <si>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</si>
  <si>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</si>
  <si>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</si>
  <si>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</si>
  <si>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</si>
  <si>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</si>
  <si>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</si>
  <si>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</si>
  <si>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</si>
  <si>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</si>
  <si>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</si>
  <si>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</si>
  <si>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</si>
  <si>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</si>
  <si>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</si>
  <si>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</si>
  <si>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</si>
  <si>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</si>
  <si>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</si>
  <si>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</si>
  <si>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</si>
  <si>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</si>
  <si>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</si>
  <si>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</si>
  <si>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</si>
  <si>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</si>
  <si>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</si>
  <si>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</si>
  <si>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</si>
  <si>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</si>
  <si>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</si>
  <si>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</si>
  <si>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</si>
  <si>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</si>
  <si>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</si>
  <si>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</si>
  <si>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</si>
  <si>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</si>
  <si>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</si>
  <si>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</si>
  <si>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</si>
  <si>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</si>
  <si>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</si>
  <si>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</si>
  <si>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</si>
  <si>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</si>
  <si>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</si>
  <si>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</si>
  <si>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</si>
  <si>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</si>
  <si>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</si>
  <si>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</si>
  <si>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</si>
  <si>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</si>
  <si>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</si>
  <si>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</si>
  <si>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</si>
  <si>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</si>
  <si>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</si>
  <si>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</si>
  <si>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</si>
  <si>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</si>
  <si>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</si>
  <si>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</si>
  <si>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</si>
  <si>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</si>
  <si>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</si>
  <si>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</si>
  <si>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</si>
  <si>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</si>
  <si>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</si>
  <si>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</si>
  <si>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</si>
  <si>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</si>
  <si>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</si>
  <si>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</si>
  <si>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</si>
  <si>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</si>
  <si>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</si>
  <si>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</si>
  <si>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</si>
  <si>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</si>
  <si>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</si>
  <si>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</si>
  <si>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</si>
  <si>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</si>
  <si>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</si>
  <si>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</si>
  <si>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</si>
  <si>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</si>
  <si>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</si>
  <si>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</si>
  <si>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</si>
  <si>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</si>
  <si>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</si>
  <si>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</si>
  <si>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</si>
  <si>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</si>
  <si>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</si>
  <si>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</si>
  <si>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</si>
  <si>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</si>
  <si>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</si>
  <si>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</si>
  <si>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</si>
  <si>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</si>
  <si>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</si>
  <si>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</si>
  <si>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</si>
  <si>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</si>
  <si>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</si>
  <si>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</si>
  <si>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</si>
  <si>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</si>
  <si>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</si>
  <si>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</si>
  <si>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</si>
  <si>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</si>
  <si>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</si>
  <si>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</si>
  <si>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</si>
  <si>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</si>
  <si>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</si>
  <si>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</si>
  <si>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</si>
  <si>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</si>
  <si>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</si>
  <si>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</si>
  <si>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</si>
  <si>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</si>
  <si>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</si>
  <si>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</si>
  <si>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</si>
  <si>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</si>
  <si>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</si>
  <si>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</si>
  <si>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</si>
  <si>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</si>
  <si>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</si>
  <si>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</si>
  <si>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</si>
  <si>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</si>
  <si>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</si>
  <si>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</si>
  <si>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</si>
  <si>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</si>
  <si>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</si>
  <si>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</si>
  <si>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</si>
  <si>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</si>
  <si>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</si>
  <si>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</si>
  <si>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</si>
  <si>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</si>
  <si>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</si>
  <si>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</si>
  <si>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</si>
  <si>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</si>
  <si>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</si>
  <si>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</si>
  <si>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</si>
  <si>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</si>
  <si>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</si>
  <si>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</si>
  <si>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</si>
  <si>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</si>
  <si>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</si>
  <si>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</si>
  <si>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</si>
  <si>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</si>
  <si>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</si>
  <si>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</si>
  <si>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</si>
  <si>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</si>
  <si>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</si>
  <si>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</si>
  <si>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</si>
  <si>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</si>
  <si>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</si>
  <si>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</si>
  <si>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</si>
  <si>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</si>
  <si>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</si>
  <si>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</si>
  <si>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</si>
  <si>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</si>
  <si>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</si>
  <si>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</si>
  <si>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</si>
  <si>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</si>
  <si>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</si>
  <si>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</si>
  <si>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</si>
  <si>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</si>
  <si>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</si>
  <si>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</si>
  <si>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</si>
  <si>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</si>
  <si>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</si>
  <si>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</si>
  <si>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</si>
  <si>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</si>
  <si>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</si>
  <si>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</si>
  <si>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</si>
  <si>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</si>
  <si>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</si>
  <si>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</si>
  <si>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</si>
  <si>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</si>
  <si>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</si>
  <si>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</si>
  <si>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</si>
  <si>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</si>
  <si>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</si>
  <si>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</si>
  <si>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</si>
  <si>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</si>
  <si>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</si>
  <si>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</si>
  <si>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</si>
  <si>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</si>
  <si>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</si>
  <si>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</si>
  <si>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</si>
  <si>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</si>
  <si>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</si>
  <si>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</si>
  <si>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</si>
  <si>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</si>
  <si>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</si>
  <si>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</si>
  <si>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</si>
  <si>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</si>
  <si>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</si>
  <si>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</si>
  <si>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</si>
  <si>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</si>
  <si>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</si>
  <si>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</si>
  <si>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</si>
  <si>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</si>
  <si>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</si>
  <si>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</si>
  <si>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</si>
  <si>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</si>
  <si>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</si>
  <si>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</si>
  <si>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</si>
  <si>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</si>
  <si>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</si>
  <si>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</si>
  <si>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</si>
  <si>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</si>
  <si>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</si>
  <si>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</si>
  <si>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</si>
  <si>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</si>
  <si>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</si>
  <si>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</si>
  <si>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</si>
  <si>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</si>
  <si>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</si>
  <si>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</si>
  <si>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</si>
  <si>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</si>
  <si>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</si>
  <si>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</si>
  <si>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</si>
  <si>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</si>
  <si>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</si>
  <si>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</si>
  <si>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</si>
  <si>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</si>
  <si>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</si>
  <si>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</si>
  <si>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</si>
  <si>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</si>
  <si>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</si>
  <si>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</si>
  <si>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</si>
  <si>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</si>
  <si>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</si>
  <si>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</si>
  <si>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</si>
  <si>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</si>
  <si>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</si>
  <si>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</si>
  <si>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</si>
  <si>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</si>
  <si>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</si>
  <si>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</si>
  <si>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</si>
  <si>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</si>
  <si>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</si>
  <si>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</si>
  <si>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</si>
  <si>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</si>
  <si>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</si>
  <si>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</si>
  <si>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</si>
  <si>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</si>
  <si>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</si>
  <si>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</si>
  <si>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</si>
  <si>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</si>
  <si>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</si>
  <si>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</si>
  <si>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</si>
  <si>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</si>
  <si>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</si>
  <si>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</si>
  <si>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</si>
  <si>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</si>
  <si>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</si>
  <si>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</si>
  <si>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</si>
  <si>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</si>
  <si>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</si>
  <si>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</si>
  <si>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</si>
  <si>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</si>
  <si>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</si>
  <si>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</si>
  <si>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</si>
  <si>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</si>
  <si>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</si>
  <si>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</si>
  <si>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</si>
  <si>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</si>
  <si>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</si>
  <si>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</si>
  <si>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</si>
  <si>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</si>
  <si>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</si>
  <si>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</si>
  <si>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</si>
  <si>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</si>
  <si>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</si>
  <si>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</si>
  <si>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</si>
  <si>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</si>
  <si>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</si>
  <si>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</si>
  <si>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</si>
  <si>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</si>
  <si>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</si>
  <si>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</si>
  <si>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</si>
  <si>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</si>
  <si>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</si>
  <si>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</si>
  <si>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</si>
  <si>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</si>
  <si>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</si>
  <si>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</si>
  <si>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</si>
  <si>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</si>
  <si>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</si>
  <si>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</si>
  <si>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</si>
  <si>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</si>
  <si>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</si>
  <si>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</si>
  <si>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</si>
  <si>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</si>
  <si>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</si>
  <si>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</si>
  <si>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</si>
  <si>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</si>
  <si>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</si>
  <si>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</si>
  <si>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</si>
  <si>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</si>
  <si>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</si>
  <si>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</si>
  <si>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</si>
  <si>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</si>
  <si>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</si>
  <si>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</si>
  <si>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</si>
  <si>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</si>
  <si>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</si>
  <si>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</si>
  <si>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</si>
  <si>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</si>
  <si>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</si>
  <si>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</si>
  <si>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</si>
  <si>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</si>
  <si>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</si>
  <si>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</si>
  <si>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</si>
  <si>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</si>
  <si>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</si>
  <si>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</si>
  <si>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</si>
  <si>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</si>
  <si>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</si>
  <si>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</si>
  <si>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</si>
  <si>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</si>
  <si>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</si>
  <si>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</si>
  <si>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</si>
  <si>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</si>
  <si>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</si>
  <si>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</si>
  <si>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</si>
  <si>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</si>
  <si>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</si>
  <si>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</si>
  <si>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</si>
  <si>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</si>
  <si>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</si>
  <si>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</si>
  <si>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</si>
  <si>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</si>
  <si>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</si>
  <si>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</si>
  <si>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</si>
  <si>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</si>
  <si>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</si>
  <si>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</si>
  <si>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</si>
  <si>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</si>
  <si>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</si>
  <si>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</si>
  <si>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</si>
  <si>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</si>
  <si>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</si>
  <si>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</si>
  <si>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</si>
  <si>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</si>
  <si>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</si>
  <si>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</si>
  <si>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</si>
  <si>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</si>
  <si>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</si>
  <si>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</si>
  <si>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</si>
  <si>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</si>
  <si>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</si>
  <si>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</si>
  <si>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</si>
  <si>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</si>
  <si>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</si>
  <si>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</si>
  <si>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</si>
  <si>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</si>
  <si>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</si>
  <si>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</si>
  <si>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</si>
  <si>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</si>
  <si>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</si>
  <si>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</si>
  <si>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</si>
  <si>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</si>
  <si>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</si>
  <si>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</si>
  <si>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</si>
  <si>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</si>
  <si>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</si>
  <si>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</si>
  <si>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</si>
  <si>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</si>
  <si>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</si>
  <si>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</si>
  <si>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</si>
  <si>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</si>
  <si>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</si>
  <si>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</si>
  <si>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</si>
  <si>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</si>
  <si>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</si>
  <si>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</si>
  <si>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</si>
  <si>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</si>
  <si>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</si>
  <si>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</si>
  <si>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</si>
  <si>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</si>
  <si>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</si>
  <si>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</si>
  <si>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</si>
  <si>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</si>
  <si>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</si>
  <si>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</si>
  <si>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</si>
  <si>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</si>
  <si>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</si>
  <si>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</si>
  <si>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</si>
  <si>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</si>
  <si>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</si>
  <si>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</si>
  <si>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</si>
  <si>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</si>
  <si>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</si>
  <si>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</si>
  <si>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</si>
  <si>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</si>
  <si>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</si>
  <si>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</si>
  <si>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</si>
  <si>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</si>
  <si>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</si>
  <si>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</si>
  <si>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</si>
  <si>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</si>
  <si>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</si>
  <si>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</si>
  <si>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</si>
  <si>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</si>
  <si>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</si>
  <si>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</si>
  <si>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</si>
  <si>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</si>
  <si>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</si>
  <si>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</si>
  <si>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</si>
  <si>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</si>
  <si>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</si>
  <si>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</si>
  <si>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</si>
  <si>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</si>
  <si>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</si>
  <si>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</si>
  <si>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</si>
  <si>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</si>
  <si>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</si>
  <si>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</si>
  <si>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</si>
  <si>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</si>
  <si>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</si>
  <si>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</si>
  <si>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</si>
  <si>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</si>
  <si>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</si>
  <si>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</si>
  <si>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</si>
  <si>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</si>
  <si>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</si>
  <si>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</si>
  <si>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</si>
  <si>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</si>
  <si>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</si>
  <si>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</si>
  <si>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</si>
  <si>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</si>
  <si>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</si>
  <si>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</si>
  <si>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</si>
  <si>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</si>
  <si>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</si>
  <si>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</si>
  <si>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</si>
  <si>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</si>
  <si>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</si>
  <si>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</si>
  <si>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</si>
  <si>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</si>
  <si>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</si>
  <si>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</si>
  <si>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</si>
  <si>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</si>
  <si>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</si>
  <si>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</si>
  <si>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</si>
  <si>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</si>
  <si>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</si>
  <si>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</si>
  <si>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</si>
  <si>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</si>
  <si>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</si>
  <si>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</si>
  <si>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</si>
  <si>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</si>
  <si>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</si>
  <si>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</si>
  <si>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</si>
  <si>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</si>
  <si>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</si>
  <si>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</si>
  <si>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</si>
  <si>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</si>
  <si>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</si>
  <si>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</si>
  <si>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</si>
  <si>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</si>
  <si>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</si>
  <si>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</si>
  <si>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</si>
  <si>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</si>
  <si>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</si>
  <si>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</si>
  <si>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</si>
  <si>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</si>
  <si>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</si>
  <si>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</si>
  <si>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</si>
  <si>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</si>
  <si>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</si>
  <si>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</si>
  <si>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</si>
  <si>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</si>
  <si>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</si>
  <si>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</si>
  <si>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</si>
  <si>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</si>
  <si>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</si>
  <si>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</si>
  <si>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</si>
  <si>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</si>
  <si>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</si>
  <si>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</si>
  <si>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</si>
  <si>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</si>
  <si>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</si>
  <si>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</si>
  <si>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</si>
  <si>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</si>
  <si>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</si>
  <si>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</si>
  <si>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</si>
  <si>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</si>
  <si>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</si>
  <si>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</si>
  <si>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</si>
  <si>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</si>
  <si>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</si>
  <si>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</si>
  <si>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</si>
  <si>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</si>
  <si>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</si>
  <si>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</si>
  <si>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</si>
  <si>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</si>
  <si>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</si>
  <si>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</si>
  <si>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</si>
  <si>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</si>
  <si>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</si>
  <si>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</si>
  <si>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</si>
  <si>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</si>
  <si>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</si>
  <si>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</si>
  <si>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</si>
  <si>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</si>
  <si>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</si>
  <si>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</si>
  <si>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</si>
  <si>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</si>
  <si>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</si>
  <si>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</si>
  <si>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</si>
  <si>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</si>
  <si>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</si>
  <si>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</si>
  <si>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</si>
  <si>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</si>
  <si>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</si>
  <si>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</si>
  <si>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</si>
  <si>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</si>
  <si>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</si>
  <si>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</si>
  <si>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</si>
  <si>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</si>
  <si>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</si>
  <si>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</si>
  <si>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</si>
  <si>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</si>
  <si>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</si>
  <si>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</si>
  <si>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</si>
  <si>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</si>
  <si>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</si>
  <si>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</si>
  <si>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</si>
  <si>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</si>
  <si>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</si>
  <si>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</si>
  <si>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</si>
  <si>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</si>
  <si>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</si>
  <si>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</si>
  <si>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</si>
  <si>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</si>
  <si>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</si>
  <si>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</si>
  <si>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</si>
  <si>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</si>
  <si>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</si>
  <si>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</si>
  <si>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</si>
  <si>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</si>
  <si>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</si>
  <si>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</si>
  <si>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</si>
  <si>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</si>
  <si>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</si>
  <si>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</si>
  <si>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</si>
  <si>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</si>
  <si>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</si>
  <si>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</si>
  <si>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</si>
  <si>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</si>
  <si>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</si>
  <si>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</si>
  <si>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</si>
  <si>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</si>
  <si>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</si>
  <si>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</si>
  <si>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</si>
  <si>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</si>
  <si>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</si>
  <si>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</si>
  <si>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</si>
  <si>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</si>
  <si>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</si>
  <si>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</si>
  <si>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</si>
  <si>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</si>
  <si>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</si>
  <si>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</si>
  <si>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</si>
  <si>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</si>
  <si>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</si>
  <si>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</si>
  <si>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</si>
  <si>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</si>
  <si>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</si>
  <si>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</si>
  <si>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</si>
  <si>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</si>
  <si>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</si>
  <si>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</si>
  <si>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</si>
  <si>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</si>
  <si>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</si>
  <si>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</si>
  <si>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</si>
  <si>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</si>
  <si>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</si>
  <si>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</si>
  <si>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</si>
  <si>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</si>
  <si>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</si>
  <si>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</si>
  <si>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</si>
  <si>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</si>
  <si>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</si>
  <si>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</si>
  <si>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</si>
  <si>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</si>
  <si>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</si>
  <si>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</si>
  <si>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</si>
  <si>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</si>
  <si>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</si>
  <si>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</si>
  <si>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</si>
  <si>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</si>
  <si>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</si>
  <si>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</si>
  <si>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</si>
  <si>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</si>
  <si>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</si>
  <si>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</si>
  <si>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</si>
  <si>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</si>
  <si>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</si>
  <si>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</si>
  <si>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</si>
  <si>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</si>
  <si>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</si>
  <si>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</si>
  <si>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</si>
  <si>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</si>
  <si>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</si>
  <si>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</si>
  <si>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</si>
  <si>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</si>
  <si>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</si>
  <si>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</si>
  <si>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</si>
  <si>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</si>
  <si>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</si>
  <si>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</si>
  <si>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</si>
  <si>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</si>
  <si>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</si>
  <si>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</si>
  <si>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</si>
  <si>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</si>
  <si>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</si>
  <si>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</si>
  <si>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</si>
  <si>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</si>
  <si>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</si>
  <si>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</si>
  <si>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</si>
  <si>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</si>
  <si>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</si>
  <si>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</si>
  <si>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</si>
  <si>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</si>
  <si>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</si>
  <si>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</si>
  <si>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</si>
  <si>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</si>
  <si>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</si>
  <si>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</si>
  <si>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</si>
  <si>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</si>
  <si>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</si>
  <si>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</si>
  <si>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</si>
  <si>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</si>
  <si>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</si>
  <si>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</si>
  <si>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</si>
  <si>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</si>
  <si>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</si>
  <si>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</si>
  <si>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</si>
  <si>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</si>
  <si>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</si>
  <si>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</si>
  <si>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</si>
  <si>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</si>
  <si>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</si>
  <si>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</si>
  <si>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</si>
  <si>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</si>
  <si>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</si>
  <si>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</si>
  <si>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</si>
  <si>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</si>
  <si>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</si>
  <si>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</si>
  <si>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</si>
  <si>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</si>
  <si>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</si>
  <si>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</si>
  <si>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</si>
  <si>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</si>
  <si>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</si>
  <si>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</si>
  <si>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</si>
  <si>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</si>
  <si>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</si>
  <si>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</si>
  <si>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</si>
  <si>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</si>
  <si>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</si>
  <si>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</si>
  <si>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</si>
  <si>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</si>
  <si>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</si>
  <si>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</si>
  <si>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</si>
  <si>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</si>
  <si>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</si>
  <si>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</si>
  <si>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</si>
  <si>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</si>
  <si>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</si>
  <si>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</si>
  <si>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</si>
  <si>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</si>
  <si>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</si>
  <si>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</si>
  <si>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</si>
  <si>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</si>
  <si>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</si>
  <si>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</si>
  <si>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</si>
  <si>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</si>
  <si>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</si>
  <si>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</si>
  <si>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</si>
  <si>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</si>
  <si>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</si>
  <si>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</si>
  <si>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</si>
  <si>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</si>
  <si>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</si>
  <si>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</si>
  <si>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</si>
  <si>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</si>
  <si>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</si>
  <si>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</si>
  <si>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</si>
  <si>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</si>
  <si>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</si>
  <si>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</si>
  <si>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</si>
  <si>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</si>
  <si>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</si>
  <si>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</si>
  <si>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</si>
  <si>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</si>
  <si>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</si>
  <si>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</si>
  <si>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</si>
  <si>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</si>
  <si>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</si>
  <si>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</si>
  <si>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</si>
  <si>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</si>
  <si>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</si>
  <si>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</si>
  <si>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</si>
  <si>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</si>
  <si>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</si>
  <si>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</si>
  <si>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</si>
  <si>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</si>
  <si>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</si>
  <si>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</si>
  <si>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</si>
  <si>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</si>
  <si>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</si>
  <si>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</si>
  <si>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</si>
  <si>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</si>
  <si>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</si>
  <si>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</si>
  <si>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</si>
  <si>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</si>
  <si>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</si>
  <si>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</si>
  <si>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</si>
  <si>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</si>
  <si>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</si>
  <si>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</si>
  <si>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</si>
  <si>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</si>
  <si>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</si>
  <si>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</si>
  <si>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</si>
  <si>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</si>
  <si>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</si>
  <si>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</si>
  <si>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</si>
  <si>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</si>
  <si>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</si>
  <si>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</si>
  <si>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</si>
  <si>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</si>
  <si>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</si>
  <si>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</si>
  <si>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</si>
  <si>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</si>
  <si>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</si>
  <si>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</si>
  <si>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</si>
  <si>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</si>
  <si>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</si>
  <si>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</si>
  <si>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</si>
  <si>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</si>
  <si>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</si>
  <si>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</si>
  <si>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</si>
  <si>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</si>
  <si>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</si>
  <si>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</si>
  <si>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</si>
  <si>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</si>
  <si>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</si>
  <si>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</si>
  <si>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</si>
  <si>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</si>
  <si>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</si>
  <si>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</si>
  <si>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</si>
  <si>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</si>
  <si>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</si>
  <si>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</si>
  <si>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</si>
  <si>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</si>
  <si>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</si>
  <si>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</si>
  <si>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</si>
  <si>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</si>
  <si>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</si>
  <si>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</si>
  <si>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</si>
  <si>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</si>
  <si>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</si>
  <si>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</si>
  <si>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</si>
  <si>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</si>
  <si>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</si>
  <si>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</si>
  <si>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</si>
  <si>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</si>
  <si>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</si>
  <si>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</si>
  <si>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</si>
  <si>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</si>
  <si>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</si>
  <si>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</si>
  <si>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</si>
  <si>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</si>
  <si>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</si>
  <si>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</si>
  <si>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</si>
  <si>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</si>
  <si>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</si>
  <si>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</si>
  <si>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</si>
  <si>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</si>
  <si>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</si>
  <si>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</si>
  <si>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</si>
  <si>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</si>
  <si>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</si>
  <si>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</si>
  <si>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</si>
  <si>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</si>
  <si>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</si>
  <si>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</si>
  <si>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</si>
  <si>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</si>
  <si>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</si>
  <si>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</si>
  <si>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</si>
  <si>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</si>
  <si>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</si>
  <si>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</si>
  <si>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</si>
  <si>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</si>
  <si>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</si>
  <si>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</si>
  <si>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</si>
  <si>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</si>
  <si>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</si>
  <si>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</si>
  <si>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</si>
  <si>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</si>
  <si>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</si>
  <si>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</si>
  <si>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</si>
  <si>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</si>
  <si>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</si>
  <si>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</si>
  <si>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</si>
  <si>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</si>
  <si>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</si>
  <si>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</si>
  <si>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</si>
  <si>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</si>
  <si>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</si>
  <si>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</si>
  <si>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</si>
  <si>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</si>
  <si>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</si>
  <si>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</si>
  <si>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</si>
  <si>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</si>
  <si>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</si>
  <si>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</si>
  <si>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</si>
  <si>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</si>
  <si>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</si>
  <si>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</si>
  <si>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</si>
  <si>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</si>
  <si>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</si>
  <si>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</si>
  <si>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</si>
  <si>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</si>
  <si>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</si>
  <si>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</si>
  <si>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</si>
  <si>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</si>
  <si>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</si>
  <si>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</si>
  <si>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</si>
  <si>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</si>
  <si>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</si>
  <si>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</si>
  <si>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</si>
  <si>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</si>
  <si>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</si>
  <si>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</si>
  <si>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</si>
  <si>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</si>
  <si>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</si>
  <si>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</si>
  <si>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</si>
  <si>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</si>
  <si>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</si>
  <si>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</si>
  <si>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</si>
  <si>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</si>
  <si>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</si>
  <si>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</si>
  <si>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</si>
  <si>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</si>
  <si>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</si>
  <si>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</si>
  <si>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</si>
  <si>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</si>
  <si>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</si>
  <si>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</si>
  <si>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</si>
  <si>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</si>
  <si>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</si>
  <si>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</si>
  <si>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</si>
  <si>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</si>
  <si>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</si>
  <si>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</si>
  <si>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</si>
  <si>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</si>
  <si>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</si>
  <si>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</si>
  <si>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</si>
  <si>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</si>
  <si>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</si>
  <si>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</si>
  <si>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</si>
  <si>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</si>
  <si>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</si>
  <si>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</si>
  <si>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</si>
  <si>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</si>
  <si>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</si>
  <si>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</si>
  <si>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</si>
  <si>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</si>
  <si>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</si>
  <si>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</si>
  <si>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</si>
  <si>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</si>
  <si>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</si>
  <si>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</si>
  <si>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</si>
  <si>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</si>
  <si>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</si>
  <si>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</si>
  <si>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</si>
  <si>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</si>
  <si>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</si>
  <si>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</si>
  <si>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</si>
  <si>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</si>
  <si>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</si>
  <si>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</si>
  <si>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</si>
  <si>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</si>
  <si>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</si>
  <si>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</si>
  <si>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</si>
  <si>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</si>
  <si>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</si>
  <si>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</si>
  <si>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</si>
  <si>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</si>
  <si>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</si>
  <si>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</si>
  <si>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</si>
  <si>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</si>
  <si>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</si>
  <si>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</si>
  <si>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</si>
  <si>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</si>
  <si>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</si>
  <si>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</si>
  <si>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</si>
  <si>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</si>
  <si>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</si>
  <si>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</si>
  <si>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</si>
  <si>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</si>
  <si>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</si>
  <si>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</si>
  <si>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</si>
  <si>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</si>
  <si>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</si>
  <si>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</si>
  <si>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</si>
  <si>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</si>
  <si>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</si>
  <si>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</si>
  <si>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</si>
  <si>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</si>
  <si>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</si>
  <si>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</si>
  <si>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</si>
  <si>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</si>
  <si>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</si>
  <si>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</si>
  <si>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</si>
  <si>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</si>
  <si>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</si>
  <si>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</si>
  <si>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</si>
  <si>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</si>
  <si>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</si>
  <si>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</si>
  <si>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</si>
  <si>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</si>
  <si>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</si>
  <si>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</si>
  <si>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</si>
  <si>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</si>
  <si>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</si>
  <si>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</si>
  <si>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</si>
  <si>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</si>
  <si>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</si>
  <si>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</si>
  <si>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</si>
  <si>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</si>
  <si>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</si>
  <si>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</si>
  <si>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</si>
  <si>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</si>
  <si>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</si>
  <si>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</si>
  <si>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</si>
  <si>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</si>
  <si>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</si>
  <si>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</si>
  <si>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</si>
  <si>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</si>
  <si>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</si>
  <si>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</si>
  <si>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</si>
  <si>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</si>
  <si>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</si>
  <si>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</si>
  <si>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</si>
  <si>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</si>
  <si>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</si>
  <si>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</si>
  <si>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</si>
  <si>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</si>
  <si>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</si>
  <si>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</si>
  <si>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</si>
  <si>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</si>
  <si>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</si>
  <si>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</si>
  <si>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</si>
  <si>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</si>
  <si>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</si>
  <si>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</si>
  <si>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</si>
  <si>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</si>
  <si>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</si>
  <si>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</si>
  <si>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</si>
  <si>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</si>
  <si>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</si>
  <si>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</si>
  <si>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</si>
  <si>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</si>
  <si>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</si>
  <si>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</si>
  <si>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</si>
  <si>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</si>
  <si>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</si>
  <si>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</si>
  <si>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</si>
  <si>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</si>
  <si>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</si>
  <si>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</si>
  <si>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</si>
  <si>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</si>
  <si>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</si>
  <si>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</si>
  <si>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</si>
  <si>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</si>
  <si>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</si>
  <si>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</si>
  <si>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</si>
  <si>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</si>
  <si>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</si>
  <si>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</si>
  <si>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</si>
  <si>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</si>
  <si>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</si>
  <si>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</si>
  <si>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</si>
  <si>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</si>
  <si>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</si>
  <si>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</si>
  <si>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</si>
  <si>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</si>
  <si>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</si>
  <si>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</si>
  <si>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</si>
  <si>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</si>
  <si>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</si>
  <si>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</si>
  <si>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</si>
  <si>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</si>
  <si>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</si>
  <si>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</si>
  <si>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</si>
  <si>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</si>
  <si>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</si>
  <si>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</si>
  <si>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</si>
  <si>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</si>
  <si>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</si>
  <si>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</si>
  <si>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</si>
  <si>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</si>
  <si>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</si>
  <si>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</si>
  <si>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</si>
  <si>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</si>
  <si>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</si>
  <si>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</si>
  <si>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</si>
  <si>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</si>
  <si>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</si>
  <si>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</si>
  <si>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</si>
  <si>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</si>
  <si>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</si>
  <si>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</si>
  <si>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</si>
  <si>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</si>
  <si>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</si>
  <si>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</si>
  <si>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</si>
  <si>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</si>
  <si>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</si>
  <si>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</si>
  <si>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</si>
  <si>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</si>
  <si>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</si>
  <si>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</si>
  <si>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</si>
  <si>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</si>
  <si>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</si>
  <si>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</si>
  <si>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</si>
  <si>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</si>
  <si>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</si>
  <si>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</si>
  <si>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</si>
  <si>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</si>
  <si>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</si>
  <si>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</si>
  <si>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</si>
  <si>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</si>
  <si>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</si>
  <si>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</si>
  <si>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</si>
  <si>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</si>
  <si>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</si>
  <si>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</si>
  <si>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</si>
  <si>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</si>
  <si>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</si>
  <si>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</si>
  <si>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</si>
  <si>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</si>
  <si>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</si>
  <si>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</si>
  <si>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</si>
  <si>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</si>
  <si>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</si>
  <si>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</si>
  <si>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</si>
  <si>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</si>
  <si>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</si>
  <si>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</si>
  <si>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</si>
  <si>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</si>
  <si>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</si>
  <si>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</si>
  <si>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</si>
  <si>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</si>
  <si>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</si>
  <si>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</si>
  <si>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</si>
  <si>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</si>
  <si>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</si>
  <si>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</si>
  <si>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</si>
  <si>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</si>
  <si>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</si>
  <si>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</si>
  <si>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</si>
  <si>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</si>
  <si>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</si>
  <si>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</si>
  <si>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</si>
  <si>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</si>
  <si>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</si>
  <si>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</si>
  <si>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</si>
  <si>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</si>
  <si>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</si>
  <si>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</si>
  <si>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</si>
  <si>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</si>
  <si>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</si>
  <si>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</si>
  <si>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</si>
  <si>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</si>
  <si>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</si>
  <si>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</si>
  <si>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</si>
  <si>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</si>
  <si>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</si>
  <si>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</si>
  <si>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</si>
  <si>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</si>
  <si>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</si>
  <si>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</si>
  <si>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</si>
  <si>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</si>
  <si>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</si>
  <si>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</si>
  <si>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</si>
  <si>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</si>
  <si>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</si>
  <si>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</si>
  <si>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</si>
  <si>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</si>
  <si>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</si>
  <si>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</si>
  <si>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</si>
  <si>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</si>
  <si>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</si>
  <si>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</si>
  <si>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</si>
  <si>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</si>
  <si>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</si>
  <si>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</si>
  <si>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</si>
  <si>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</si>
  <si>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</si>
  <si>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</si>
  <si>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</si>
  <si>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</si>
  <si>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</si>
  <si>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</si>
  <si>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</si>
  <si>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</si>
  <si>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</si>
  <si>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</si>
  <si>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</si>
  <si>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</si>
  <si>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</si>
  <si>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</si>
  <si>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</si>
  <si>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</si>
  <si>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</si>
  <si>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</si>
  <si>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</si>
  <si>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</si>
  <si>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</si>
  <si>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</si>
  <si>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</si>
  <si>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</si>
  <si>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</si>
  <si>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</si>
  <si>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</si>
  <si>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</si>
  <si>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</si>
  <si>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</si>
  <si>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</si>
  <si>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</si>
  <si>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</si>
  <si>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</si>
  <si>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</si>
  <si>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</si>
  <si>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</si>
  <si>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</si>
  <si>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</si>
  <si>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</si>
  <si>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</si>
  <si>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</si>
  <si>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</si>
  <si>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</si>
  <si>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</si>
  <si>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</si>
  <si>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</si>
  <si>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</si>
  <si>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</si>
  <si>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</si>
  <si>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</si>
  <si>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</si>
  <si>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</si>
  <si>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</si>
  <si>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</si>
  <si>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</si>
  <si>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</si>
  <si>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</si>
  <si>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</si>
  <si>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</si>
  <si>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</si>
  <si>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</si>
  <si>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</si>
  <si>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</si>
  <si>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</si>
  <si>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</si>
  <si>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</si>
  <si>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</si>
  <si>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</si>
  <si>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</si>
  <si>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</si>
  <si>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</si>
  <si>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</si>
  <si>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</si>
  <si>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</si>
  <si>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</si>
  <si>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</si>
  <si>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</si>
  <si>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</si>
  <si>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</si>
  <si>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</si>
  <si>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</si>
  <si>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</si>
  <si>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</si>
  <si>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</si>
  <si>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</si>
  <si>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</si>
  <si>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</si>
  <si>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</si>
  <si>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</si>
  <si>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</si>
  <si>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</si>
  <si>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</si>
  <si>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</si>
  <si>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</si>
  <si>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</si>
  <si>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</si>
  <si>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</si>
  <si>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</si>
  <si>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</si>
  <si>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</si>
  <si>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</si>
  <si>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</si>
  <si>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</si>
  <si>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</si>
  <si>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</si>
  <si>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</si>
  <si>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</si>
  <si>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</si>
  <si>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</si>
  <si>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</si>
  <si>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</si>
  <si>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</si>
  <si>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</si>
  <si>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</si>
  <si>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</si>
  <si>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</si>
  <si>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</si>
  <si>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</si>
  <si>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</si>
  <si>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</si>
  <si>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</si>
  <si>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</si>
  <si>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</si>
  <si>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</si>
  <si>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</si>
  <si>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</si>
  <si>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</si>
  <si>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</si>
  <si>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</si>
  <si>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</si>
  <si>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</si>
  <si>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</si>
  <si>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</si>
  <si>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</si>
  <si>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</si>
  <si>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</si>
  <si>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</si>
  <si>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</si>
  <si>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</si>
  <si>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</si>
  <si>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</si>
  <si>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</si>
  <si>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</si>
  <si>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</si>
  <si>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</si>
  <si>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</si>
  <si>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</si>
  <si>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</si>
  <si>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</si>
  <si>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</si>
  <si>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</si>
  <si>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</si>
  <si>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</si>
  <si>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</si>
  <si>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</si>
  <si>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</si>
  <si>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</si>
  <si>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</si>
  <si>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</si>
  <si>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</si>
  <si>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</si>
  <si>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</si>
  <si>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</si>
  <si>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</si>
  <si>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</si>
  <si>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</si>
  <si>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</si>
  <si>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</si>
  <si>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</si>
  <si>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</si>
  <si>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</si>
  <si>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</si>
  <si>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</si>
  <si>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</si>
  <si>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</si>
  <si>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</si>
  <si>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</si>
  <si>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</si>
  <si>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</si>
  <si>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</si>
  <si>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</si>
  <si>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</si>
  <si>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</si>
  <si>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</si>
  <si>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</si>
  <si>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</si>
  <si>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</si>
  <si>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</si>
  <si>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</si>
  <si>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</si>
  <si>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</si>
  <si>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</si>
  <si>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</si>
  <si>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</si>
  <si>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</si>
  <si>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</si>
  <si>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</si>
  <si>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</si>
  <si>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</si>
  <si>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</si>
  <si>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</si>
  <si>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</si>
  <si>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</si>
  <si>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</si>
  <si>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</si>
  <si>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</si>
  <si>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</si>
  <si>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</si>
  <si>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</si>
  <si>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</si>
  <si>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</si>
  <si>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</si>
  <si>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</si>
  <si>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</si>
  <si>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</si>
  <si>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</si>
  <si>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</si>
  <si>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</si>
  <si>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</si>
  <si>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</si>
  <si>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</si>
  <si>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</si>
  <si>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</si>
  <si>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</si>
  <si>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</si>
  <si>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</si>
  <si>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</si>
  <si>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</si>
  <si>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</si>
  <si>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</si>
  <si>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</si>
  <si>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</si>
  <si>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</si>
  <si>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</si>
  <si>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</si>
  <si>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</si>
  <si>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</si>
  <si>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</si>
  <si>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</si>
  <si>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</si>
  <si>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</si>
  <si>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</si>
  <si>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</si>
  <si>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</si>
  <si>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</si>
  <si>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</si>
  <si>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</si>
  <si>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</si>
  <si>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</si>
  <si>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</si>
  <si>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</si>
  <si>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</si>
  <si>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</si>
  <si>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</si>
  <si>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</si>
  <si>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</si>
  <si>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</si>
  <si>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</si>
  <si>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</si>
  <si>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</si>
  <si>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</si>
  <si>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</si>
  <si>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</si>
  <si>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</si>
  <si>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</si>
  <si>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</si>
  <si>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</si>
  <si>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</si>
  <si>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</si>
  <si>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</si>
  <si>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</si>
  <si>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</si>
  <si>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</si>
  <si>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</si>
  <si>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</si>
  <si>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</si>
  <si>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</si>
  <si>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</si>
  <si>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</si>
  <si>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</si>
  <si>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</si>
  <si>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</si>
  <si>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</si>
  <si>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</si>
  <si>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</si>
  <si>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</si>
  <si>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</si>
  <si>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</si>
  <si>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</si>
  <si>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</si>
  <si>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</si>
  <si>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</si>
  <si>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</si>
  <si>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</si>
  <si>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</si>
  <si>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</si>
  <si>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</si>
  <si>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</si>
  <si>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</si>
  <si>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</si>
  <si>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</si>
  <si>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</si>
  <si>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</si>
  <si>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</si>
  <si>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</si>
  <si>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</si>
  <si>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</si>
  <si>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</si>
  <si>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</si>
  <si>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</si>
  <si>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</si>
  <si>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</si>
  <si>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</si>
  <si>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</si>
  <si>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</si>
  <si>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</si>
  <si>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</si>
  <si>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</si>
  <si>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</si>
  <si>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</si>
  <si>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</si>
  <si>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</si>
  <si>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</si>
  <si>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</si>
  <si>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</si>
  <si>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</si>
  <si>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</si>
  <si>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</si>
  <si>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</si>
  <si>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</si>
  <si>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</si>
  <si>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</si>
  <si>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</si>
  <si>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</si>
  <si>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</si>
  <si>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</si>
  <si>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</si>
  <si>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</si>
  <si>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</si>
  <si>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</si>
  <si>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</si>
  <si>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</si>
  <si>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</si>
  <si>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</si>
  <si>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</si>
  <si>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</si>
  <si>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</si>
  <si>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</si>
  <si>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</si>
  <si>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</si>
  <si>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</si>
  <si>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</si>
  <si>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</si>
  <si>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</si>
  <si>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</si>
  <si>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</si>
  <si>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</si>
  <si>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</si>
  <si>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</si>
  <si>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</si>
  <si>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</si>
  <si>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</si>
  <si>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</si>
  <si>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</si>
  <si>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</si>
  <si>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</si>
  <si>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</si>
  <si>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</si>
  <si>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</si>
  <si>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</si>
  <si>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</si>
  <si>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</si>
  <si>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</si>
  <si>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</si>
  <si>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</si>
  <si>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</si>
  <si>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</si>
  <si>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</si>
  <si>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</si>
  <si>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</si>
  <si>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</si>
  <si>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</si>
  <si>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</si>
  <si>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</si>
  <si>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</si>
  <si>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</si>
  <si>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</si>
  <si>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</si>
  <si>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</si>
  <si>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</si>
  <si>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</si>
  <si>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</si>
  <si>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</si>
  <si>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</si>
  <si>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</si>
  <si>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</si>
  <si>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</si>
  <si>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</si>
  <si>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</si>
  <si>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</si>
  <si>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</si>
  <si>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</si>
  <si>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</si>
  <si>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</si>
  <si>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</si>
  <si>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</si>
  <si>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</si>
  <si>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</si>
  <si>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</si>
  <si>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</si>
  <si>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</si>
  <si>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</si>
  <si>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</si>
  <si>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</si>
  <si>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</si>
  <si>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</si>
  <si>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</si>
  <si>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</si>
  <si>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</si>
  <si>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</si>
  <si>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</si>
  <si>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</si>
  <si>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</si>
  <si>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</si>
  <si>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</si>
  <si>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</si>
  <si>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</si>
  <si>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</si>
  <si>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</si>
  <si>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</si>
  <si>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</si>
  <si>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</si>
  <si>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</si>
  <si>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</si>
  <si>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</si>
  <si>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</si>
  <si>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</si>
  <si>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</si>
  <si>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</si>
  <si>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</si>
  <si>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</si>
  <si>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</si>
  <si>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</si>
  <si>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</si>
  <si>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</si>
  <si>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</si>
  <si>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</si>
  <si>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</si>
  <si>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</si>
  <si>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</si>
  <si>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</si>
  <si>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</si>
  <si>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</si>
  <si>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</si>
  <si>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</si>
  <si>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</si>
  <si>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</si>
  <si>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</si>
  <si>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</si>
  <si>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</si>
  <si>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</si>
  <si>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</si>
  <si>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</si>
  <si>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</si>
  <si>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</si>
  <si>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</si>
  <si>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</si>
  <si>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</si>
  <si>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</si>
  <si>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</si>
  <si>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</si>
  <si>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</si>
  <si>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</si>
  <si>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</si>
  <si>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</si>
  <si>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</si>
  <si>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</si>
  <si>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</si>
  <si>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</si>
  <si>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</si>
  <si>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</si>
  <si>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</si>
  <si>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</si>
  <si>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</si>
  <si>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</si>
  <si>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</si>
  <si>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</si>
  <si>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</si>
  <si>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</si>
  <si>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</si>
  <si>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</si>
  <si>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</si>
  <si>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</si>
  <si>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</si>
  <si>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</si>
  <si>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</si>
  <si>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</si>
  <si>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</si>
  <si>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</si>
  <si>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</si>
  <si>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</si>
  <si>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</si>
  <si>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</si>
  <si>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</si>
  <si>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</si>
  <si>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</si>
  <si>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</si>
  <si>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</si>
  <si>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</si>
  <si>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</si>
  <si>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</si>
  <si>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</si>
  <si>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</si>
  <si>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</si>
  <si>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</si>
  <si>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</si>
  <si>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</si>
  <si>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</si>
  <si>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</si>
  <si>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</si>
  <si>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</si>
  <si>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</si>
  <si>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</si>
  <si>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</si>
  <si>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</si>
  <si>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</si>
  <si>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</si>
  <si>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</si>
  <si>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</si>
  <si>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</si>
  <si>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</si>
  <si>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</si>
  <si>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</si>
  <si>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</si>
  <si>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</si>
  <si>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</si>
  <si>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</si>
  <si>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</si>
  <si>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</si>
  <si>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</si>
  <si>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</si>
  <si>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</si>
  <si>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</si>
  <si>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</si>
  <si>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</si>
  <si>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</si>
  <si>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</si>
  <si>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</si>
  <si>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</si>
  <si>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</si>
  <si>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</si>
  <si>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</si>
  <si>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</si>
  <si>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</si>
  <si>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</si>
  <si>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</si>
  <si>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</si>
  <si>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</si>
  <si>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</si>
  <si>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</si>
  <si>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</si>
  <si>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</si>
  <si>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</si>
  <si>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</si>
  <si>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</si>
  <si>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</si>
  <si>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</si>
  <si>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</si>
  <si>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</si>
  <si>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</si>
  <si>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</si>
  <si>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</si>
  <si>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</si>
  <si>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</si>
  <si>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</si>
  <si>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</si>
  <si>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</si>
  <si>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</si>
  <si>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</si>
  <si>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</si>
  <si>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</si>
  <si>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</si>
  <si>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</si>
  <si>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</si>
  <si>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</si>
  <si>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</si>
  <si>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</si>
  <si>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</si>
  <si>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</si>
  <si>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</si>
  <si>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</si>
  <si>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</si>
  <si>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</si>
  <si>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</si>
  <si>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</si>
  <si>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</si>
  <si>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</si>
  <si>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</si>
  <si>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</si>
  <si>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</si>
  <si>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</si>
  <si>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</si>
  <si>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</si>
  <si>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</si>
  <si>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</si>
  <si>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</si>
  <si>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</si>
  <si>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</si>
  <si>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</si>
  <si>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</si>
  <si>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</si>
  <si>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</si>
  <si>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</si>
  <si>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</si>
  <si>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</si>
  <si>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</si>
  <si>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</si>
  <si>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</si>
  <si>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</si>
  <si>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</si>
  <si>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</si>
  <si>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</si>
  <si>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</si>
  <si>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</si>
  <si>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</si>
  <si>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</si>
  <si>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</si>
  <si>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</si>
  <si>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</si>
  <si>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</si>
  <si>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</si>
  <si>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</si>
  <si>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</si>
  <si>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</si>
  <si>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</si>
  <si>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</si>
  <si>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</si>
  <si>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</si>
  <si>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</si>
  <si>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</si>
  <si>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</si>
  <si>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</si>
  <si>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</si>
  <si>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</si>
  <si>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</si>
  <si>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</si>
  <si>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</si>
  <si>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</si>
  <si>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</si>
  <si>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</si>
  <si>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</si>
  <si>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</si>
  <si>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</si>
  <si>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</si>
  <si>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</si>
  <si>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</si>
  <si>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</si>
  <si>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</si>
  <si>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</si>
  <si>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</si>
  <si>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</si>
  <si>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</si>
  <si>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</si>
  <si>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</si>
  <si>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</si>
  <si>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</si>
  <si>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</si>
  <si>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</si>
  <si>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</si>
  <si>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</si>
  <si>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</si>
  <si>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</si>
  <si>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</si>
  <si>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</si>
  <si>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</si>
  <si>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</si>
  <si>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</si>
  <si>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</si>
  <si>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</si>
  <si>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</si>
  <si>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</si>
  <si>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</si>
  <si>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</si>
  <si>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</si>
  <si>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</si>
  <si>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</si>
  <si>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</si>
  <si>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</si>
  <si>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</si>
  <si>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</si>
  <si>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</si>
  <si>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</si>
  <si>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</si>
  <si>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</si>
  <si>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</si>
  <si>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</si>
  <si>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</si>
  <si>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</si>
  <si>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</si>
  <si>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</si>
  <si>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</si>
  <si>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</si>
  <si>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</si>
  <si>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</si>
  <si>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</si>
  <si>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</si>
  <si>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</si>
  <si>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</si>
  <si>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</si>
  <si>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</si>
  <si>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</si>
  <si>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</si>
  <si>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</si>
  <si>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</si>
  <si>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</si>
  <si>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</si>
  <si>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</si>
  <si>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</si>
  <si>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</si>
  <si>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</si>
  <si>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</si>
  <si>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</si>
  <si>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</si>
  <si>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</si>
  <si>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</si>
  <si>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</si>
  <si>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</si>
  <si>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</si>
  <si>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</si>
  <si>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</si>
  <si>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</si>
  <si>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</si>
  <si>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</si>
  <si>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</si>
  <si>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</si>
  <si>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</si>
  <si>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</si>
  <si>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</si>
  <si>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</si>
  <si>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</si>
  <si>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</si>
  <si>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</si>
  <si>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</si>
  <si>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</si>
  <si>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</si>
  <si>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</si>
  <si>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</si>
  <si>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</si>
  <si>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</si>
  <si>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</si>
  <si>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</si>
  <si>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</si>
  <si>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</si>
  <si>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</si>
  <si>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</si>
  <si>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</si>
  <si>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</si>
  <si>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</si>
  <si>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</si>
  <si>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</si>
  <si>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</si>
  <si>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</si>
  <si>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</si>
  <si>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</si>
  <si>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</si>
  <si>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</si>
  <si>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</si>
  <si>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</si>
  <si>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</si>
  <si>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</si>
  <si>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</si>
  <si>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</si>
  <si>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</si>
  <si>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</si>
  <si>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</si>
  <si>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</si>
  <si>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</si>
  <si>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</si>
  <si>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</si>
  <si>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</si>
  <si>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</si>
  <si>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</si>
  <si>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</si>
  <si>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</si>
  <si>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</si>
  <si>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</si>
  <si>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</si>
  <si>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</si>
  <si>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</si>
  <si>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</si>
  <si>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</si>
  <si>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</si>
  <si>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</si>
  <si>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</si>
  <si>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</si>
  <si>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</si>
  <si>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</si>
  <si>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</si>
  <si>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</si>
  <si>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</si>
  <si>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</si>
  <si>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</si>
  <si>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</si>
  <si>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</si>
  <si>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</si>
  <si>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</si>
  <si>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</si>
  <si>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</si>
  <si>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</si>
  <si>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</si>
  <si>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</si>
  <si>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</si>
  <si>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</si>
  <si>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</si>
  <si>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</si>
  <si>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</si>
  <si>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</si>
  <si>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</si>
  <si>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</si>
  <si>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</si>
  <si>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</si>
  <si>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</si>
  <si>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</si>
  <si>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</si>
  <si>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</si>
  <si>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</si>
  <si>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</si>
  <si>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</si>
  <si>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</si>
  <si>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</si>
  <si>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</si>
  <si>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</si>
  <si>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</si>
  <si>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</si>
  <si>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</si>
  <si>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</si>
  <si>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</si>
  <si>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</si>
  <si>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</si>
  <si>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</si>
  <si>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</si>
  <si>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</si>
  <si>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</si>
  <si>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</si>
  <si>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</si>
  <si>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</si>
  <si>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</si>
  <si>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</si>
  <si>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</si>
  <si>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</si>
  <si>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</si>
  <si>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</si>
  <si>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</si>
  <si>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</si>
  <si>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</si>
  <si>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</si>
  <si>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</si>
  <si>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</si>
  <si>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</si>
  <si>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</si>
  <si>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</si>
  <si>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</si>
  <si>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</si>
  <si>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</si>
  <si>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</si>
  <si>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</si>
  <si>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</si>
  <si>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</si>
  <si>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</si>
  <si>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</si>
  <si>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</si>
  <si>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</si>
  <si>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</si>
  <si>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</si>
  <si>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</si>
  <si>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</si>
  <si>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</si>
  <si>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</si>
  <si>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</si>
  <si>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</si>
  <si>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</si>
  <si>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</si>
  <si>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</si>
  <si>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</si>
  <si>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</si>
  <si>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</si>
  <si>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</si>
  <si>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</si>
  <si>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</si>
  <si>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</si>
  <si>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</si>
  <si>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</si>
  <si>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</si>
  <si>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</si>
  <si>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</si>
  <si>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</si>
  <si>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</si>
  <si>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</si>
  <si>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</si>
  <si>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</si>
  <si>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</si>
  <si>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</si>
  <si>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</si>
  <si>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</si>
  <si>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</si>
  <si>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</si>
  <si>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</si>
  <si>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</si>
  <si>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</si>
  <si>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</si>
  <si>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</si>
  <si>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</si>
  <si>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</si>
  <si>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</si>
  <si>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</si>
  <si>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</si>
  <si>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</si>
  <si>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</si>
  <si>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</si>
  <si>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</si>
  <si>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</si>
  <si>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</si>
  <si>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</si>
  <si>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</si>
  <si>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</si>
  <si>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</si>
  <si>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</si>
  <si>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</si>
  <si>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</si>
  <si>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</si>
  <si>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</si>
  <si>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</si>
  <si>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</si>
  <si>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</si>
  <si>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</si>
  <si>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</si>
  <si>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</si>
  <si>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</si>
  <si>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</si>
  <si>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</si>
  <si>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</si>
  <si>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</si>
  <si>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</si>
  <si>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</si>
  <si>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</si>
  <si>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</si>
  <si>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</si>
  <si>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</si>
  <si>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</si>
  <si>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</si>
  <si>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</si>
  <si>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</si>
  <si>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</si>
  <si>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</si>
  <si>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</si>
  <si>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</si>
  <si>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</si>
  <si>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</si>
  <si>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</si>
  <si>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</si>
  <si>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</si>
  <si>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</si>
  <si>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</si>
  <si>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</si>
  <si>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</si>
  <si>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</si>
  <si>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</si>
  <si>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</si>
  <si>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</si>
  <si>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</si>
  <si>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</si>
  <si>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</si>
  <si>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</si>
  <si>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</si>
  <si>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</si>
  <si>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</si>
  <si>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</si>
  <si>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</si>
  <si>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</si>
  <si>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</si>
  <si>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</si>
  <si>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</si>
  <si>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</si>
  <si>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</si>
  <si>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</si>
  <si>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</si>
  <si>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</si>
  <si>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</si>
  <si>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</si>
  <si>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</si>
  <si>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</si>
  <si>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</si>
  <si>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</si>
  <si>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</si>
  <si>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</si>
  <si>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</si>
  <si>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</si>
  <si>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</si>
  <si>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</si>
  <si>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</si>
  <si>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</si>
  <si>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</si>
  <si>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</si>
  <si>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</si>
  <si>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</si>
  <si>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</si>
  <si>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</si>
  <si>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</si>
  <si>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</si>
  <si>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</si>
  <si>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</si>
  <si>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</si>
  <si>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</si>
  <si>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</si>
  <si>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</si>
  <si>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</si>
  <si>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</si>
  <si>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</si>
  <si>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</si>
  <si>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</si>
  <si>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</si>
  <si>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</si>
  <si>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</si>
  <si>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</si>
  <si>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</si>
  <si>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</si>
  <si>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</si>
  <si>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</si>
  <si>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</si>
  <si>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</si>
  <si>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</si>
  <si>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</si>
  <si>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</si>
  <si>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</si>
  <si>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</si>
  <si>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</si>
  <si>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</si>
  <si>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</si>
  <si>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</si>
  <si>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</si>
  <si>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</si>
  <si>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</si>
  <si>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</si>
  <si>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</si>
  <si>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</si>
  <si>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</si>
  <si>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</si>
  <si>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</si>
  <si>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</si>
  <si>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</si>
  <si>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</si>
  <si>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</si>
  <si>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</si>
  <si>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</si>
  <si>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</si>
  <si>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</si>
  <si>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</si>
  <si>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</si>
  <si>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</si>
  <si>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</si>
  <si>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</si>
  <si>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</si>
  <si>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</si>
  <si>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</si>
  <si>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</si>
  <si>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</si>
  <si>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</si>
  <si>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</si>
  <si>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</si>
  <si>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</si>
  <si>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</si>
  <si>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</si>
  <si>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</si>
  <si>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</si>
  <si>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</si>
  <si>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</si>
  <si>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</si>
  <si>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</si>
  <si>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</si>
  <si>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</si>
  <si>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</si>
  <si>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</si>
  <si>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</si>
  <si>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</si>
  <si>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</si>
  <si>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</si>
  <si>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</si>
  <si>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</si>
  <si>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</si>
  <si>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</si>
  <si>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</si>
  <si>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</si>
  <si>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</si>
  <si>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</si>
  <si>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</si>
  <si>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</si>
  <si>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</si>
  <si>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</si>
  <si>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</si>
  <si>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</si>
  <si>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</si>
  <si>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</si>
  <si>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</si>
  <si>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</si>
  <si>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</si>
  <si>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</si>
  <si>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</si>
  <si>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</si>
  <si>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</si>
  <si>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</si>
  <si>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</si>
  <si>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</si>
  <si>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</si>
  <si>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</si>
  <si>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</si>
  <si>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</si>
  <si>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</si>
  <si>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</si>
  <si>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</si>
  <si>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</si>
  <si>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</si>
  <si>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</si>
  <si>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</si>
  <si>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</si>
  <si>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</si>
  <si>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</si>
  <si>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</si>
  <si>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</si>
  <si>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</si>
  <si>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</si>
  <si>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</si>
  <si>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</si>
  <si>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</si>
  <si>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</si>
  <si>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</si>
  <si>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</si>
  <si>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</si>
  <si>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</si>
  <si>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</si>
  <si>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</si>
  <si>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</si>
  <si>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</si>
  <si>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</si>
  <si>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</si>
  <si>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</si>
  <si>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</si>
  <si>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</si>
  <si>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</si>
  <si>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</si>
  <si>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</si>
  <si>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</si>
  <si>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</si>
  <si>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</si>
  <si>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</si>
  <si>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</si>
  <si>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</si>
  <si>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</si>
  <si>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</si>
  <si>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</si>
  <si>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</si>
  <si>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</si>
  <si>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</si>
  <si>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</si>
  <si>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</si>
  <si>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</si>
  <si>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</si>
  <si>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</si>
  <si>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</si>
  <si>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</si>
  <si>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</si>
  <si>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</si>
  <si>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</si>
  <si>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</si>
  <si>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</si>
  <si>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</si>
  <si>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</si>
  <si>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</si>
  <si>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</si>
  <si>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</si>
  <si>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</si>
  <si>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</si>
  <si>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</si>
  <si>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</si>
  <si>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</si>
  <si>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</si>
  <si>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</si>
  <si>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</si>
  <si>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</si>
  <si>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</si>
  <si>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</si>
  <si>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</si>
  <si>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</si>
  <si>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</si>
  <si>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</si>
  <si>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</si>
  <si>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</si>
  <si>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</si>
  <si>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</si>
  <si>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</si>
  <si>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</si>
  <si>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</si>
  <si>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</si>
  <si>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</si>
  <si>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</si>
  <si>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</si>
  <si>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</si>
  <si>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</si>
  <si>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</si>
  <si>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</si>
  <si>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</si>
  <si>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</si>
  <si>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</si>
  <si>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</si>
  <si>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</si>
  <si>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</si>
  <si>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</si>
  <si>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</si>
  <si>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</si>
  <si>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</si>
  <si>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</si>
  <si>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</si>
  <si>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</si>
  <si>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</si>
  <si>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</si>
  <si>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</si>
  <si>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</si>
  <si>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</si>
  <si>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</si>
  <si>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</si>
  <si>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</si>
  <si>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</si>
  <si>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</si>
  <si>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</si>
  <si>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</si>
  <si>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</si>
  <si>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</si>
  <si>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</si>
  <si>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</si>
  <si>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</si>
  <si>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</si>
  <si>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</si>
  <si>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</si>
  <si>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</si>
  <si>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</si>
  <si>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</si>
  <si>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</si>
  <si>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</si>
  <si>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</si>
  <si>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</si>
  <si>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</si>
  <si>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</si>
  <si>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</si>
  <si>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</si>
  <si>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</si>
  <si>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</si>
  <si>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</si>
  <si>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</si>
  <si>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</si>
  <si>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</si>
  <si>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</si>
  <si>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</si>
  <si>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</si>
  <si>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</si>
  <si>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</si>
  <si>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</si>
  <si>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</si>
  <si>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</si>
  <si>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</si>
  <si>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</si>
  <si>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</si>
  <si>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</si>
  <si>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</si>
  <si>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</si>
  <si>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</si>
  <si>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</si>
  <si>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</si>
  <si>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</si>
  <si>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</si>
  <si>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</si>
  <si>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</si>
  <si>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</si>
  <si>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</si>
  <si>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</si>
  <si>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</si>
  <si>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</si>
  <si>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</si>
  <si>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</si>
  <si>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</si>
  <si>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</si>
  <si>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</si>
  <si>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</si>
  <si>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</si>
  <si>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</si>
  <si>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</si>
  <si>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</si>
  <si>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</si>
  <si>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</si>
  <si>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</si>
  <si>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</si>
  <si>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</si>
  <si>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</si>
  <si>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</si>
  <si>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</si>
  <si>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</si>
  <si>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</si>
  <si>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</si>
  <si>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</si>
  <si>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</si>
  <si>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</si>
  <si>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</si>
  <si>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</si>
  <si>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</si>
  <si>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</si>
  <si>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</si>
  <si>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</si>
  <si>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</si>
  <si>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</si>
  <si>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</si>
  <si>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</si>
  <si>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</si>
  <si>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</si>
  <si>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</si>
  <si>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</si>
  <si>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</si>
  <si>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</si>
  <si>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</si>
  <si>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</si>
  <si>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</si>
  <si>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</si>
  <si>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</si>
  <si>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</si>
  <si>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</si>
  <si>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</si>
  <si>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</si>
  <si>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</si>
  <si>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</si>
  <si>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</si>
  <si>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</si>
  <si>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</si>
  <si>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</si>
  <si>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</si>
  <si>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</si>
  <si>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</si>
  <si>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</si>
  <si>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</si>
  <si>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</si>
  <si>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</si>
  <si>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</si>
  <si>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</si>
  <si>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</si>
  <si>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</si>
  <si>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</si>
  <si>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</si>
  <si>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</si>
  <si>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</si>
  <si>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</si>
  <si>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</si>
  <si>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</si>
  <si>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</si>
  <si>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</si>
  <si>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</si>
  <si>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</si>
  <si>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</si>
  <si>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</si>
  <si>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</si>
  <si>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</si>
  <si>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</si>
  <si>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</si>
  <si>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</si>
  <si>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</si>
  <si>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</si>
  <si>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</si>
  <si>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</si>
  <si>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</si>
  <si>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</si>
  <si>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</si>
  <si>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</si>
  <si>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</si>
  <si>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</si>
  <si>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</si>
  <si>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</si>
  <si>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</si>
  <si>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</si>
  <si>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</si>
  <si>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</si>
  <si>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</si>
  <si>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</si>
  <si>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</si>
  <si>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</si>
  <si>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</si>
  <si>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</si>
  <si>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</si>
  <si>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</si>
  <si>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</si>
  <si>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</si>
  <si>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</si>
  <si>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</si>
  <si>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</si>
  <si>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</si>
  <si>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</si>
  <si>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</si>
  <si>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</si>
  <si>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</si>
  <si>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</si>
  <si>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</si>
  <si>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</si>
  <si>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</si>
  <si>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</si>
  <si>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</si>
  <si>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</si>
  <si>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</si>
  <si>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</si>
  <si>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</si>
  <si>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</si>
  <si>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</si>
  <si>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</si>
  <si>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</si>
  <si>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</si>
  <si>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</si>
  <si>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</si>
  <si>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</si>
  <si>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</si>
  <si>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</si>
  <si>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</si>
  <si>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</si>
  <si>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</si>
  <si>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</si>
  <si>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</si>
  <si>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</si>
  <si>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</si>
  <si>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</si>
  <si>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</si>
  <si>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</si>
  <si>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</si>
  <si>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</si>
  <si>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</si>
  <si>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</si>
  <si>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</si>
  <si>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</si>
  <si>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</si>
  <si>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</si>
  <si>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</si>
  <si>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</si>
  <si>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</si>
  <si>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</si>
  <si>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</si>
  <si>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</si>
  <si>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</si>
  <si>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</si>
  <si>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</si>
  <si>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</si>
  <si>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</si>
  <si>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</si>
  <si>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</si>
  <si>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</si>
  <si>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</si>
  <si>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</si>
  <si>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</si>
  <si>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</si>
  <si>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</si>
  <si>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</si>
  <si>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</si>
  <si>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</si>
  <si>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</si>
  <si>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</si>
  <si>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</si>
  <si>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</si>
  <si>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</si>
  <si>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</si>
  <si>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</si>
  <si>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</si>
  <si>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</si>
  <si>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</si>
  <si>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</si>
  <si>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</si>
  <si>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</si>
  <si>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</si>
  <si>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</si>
  <si>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</si>
  <si>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</si>
  <si>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</si>
  <si>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</si>
  <si>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</si>
  <si>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</si>
  <si>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</si>
  <si>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</si>
  <si>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</si>
  <si>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</si>
  <si>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</si>
  <si>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</si>
  <si>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</si>
  <si>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</si>
  <si>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</si>
  <si>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</si>
  <si>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</si>
  <si>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</si>
  <si>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</si>
  <si>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</si>
  <si>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</si>
  <si>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</si>
  <si>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</si>
  <si>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</si>
  <si>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</si>
  <si>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</si>
  <si>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</si>
  <si>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</si>
  <si>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</si>
  <si>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</si>
  <si>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</si>
  <si>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</si>
  <si>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</si>
  <si>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</si>
  <si>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</si>
  <si>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</si>
  <si>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</si>
  <si>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</si>
  <si>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</si>
  <si>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</si>
  <si>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</si>
  <si>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</si>
  <si>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</si>
  <si>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</si>
  <si>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</si>
  <si>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</si>
  <si>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</si>
  <si>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</si>
  <si>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</si>
  <si>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</si>
  <si>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</si>
  <si>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</si>
  <si>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</si>
  <si>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</si>
  <si>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</si>
  <si>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</si>
  <si>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</si>
  <si>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</si>
  <si>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</si>
  <si>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</si>
  <si>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</si>
  <si>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</si>
  <si>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</si>
  <si>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</si>
  <si>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</si>
  <si>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</si>
  <si>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</si>
  <si>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</si>
  <si>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</si>
  <si>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</si>
  <si>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</si>
  <si>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</si>
  <si>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</si>
  <si>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</si>
  <si>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</si>
  <si>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</si>
  <si>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</si>
  <si>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</si>
  <si>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</si>
  <si>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</si>
  <si>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</si>
  <si>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</si>
  <si>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</si>
  <si>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</si>
  <si>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</si>
  <si>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</si>
  <si>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</si>
  <si>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</si>
  <si>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</si>
  <si>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</si>
  <si>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</si>
  <si>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</si>
  <si>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</si>
  <si>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</si>
  <si>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</si>
  <si>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</si>
  <si>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</si>
  <si>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</si>
  <si>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</si>
  <si>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</si>
  <si>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</si>
  <si>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</si>
  <si>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</si>
  <si>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</si>
  <si>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</si>
  <si>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</si>
  <si>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</si>
  <si>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</si>
  <si>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</si>
  <si>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</si>
  <si>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</si>
  <si>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</si>
  <si>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</si>
  <si>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</si>
  <si>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</si>
  <si>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</si>
  <si>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</si>
  <si>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</si>
  <si>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</si>
  <si>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</si>
  <si>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</si>
  <si>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</si>
  <si>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</si>
  <si>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</si>
  <si>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</si>
  <si>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</si>
  <si>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</si>
  <si>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</si>
  <si>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</si>
  <si>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</si>
  <si>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</si>
  <si>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</si>
  <si>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</si>
  <si>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</si>
  <si>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</si>
  <si>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</si>
  <si>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</si>
  <si>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</si>
  <si>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</si>
  <si>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</si>
  <si>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</si>
  <si>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</si>
  <si>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</si>
  <si>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</si>
  <si>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</si>
  <si>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</si>
  <si>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</si>
  <si>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</si>
  <si>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</si>
  <si>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</si>
  <si>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</si>
  <si>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</si>
  <si>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</si>
  <si>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</si>
  <si>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</si>
  <si>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</si>
  <si>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</si>
  <si>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</si>
  <si>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</si>
  <si>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</si>
  <si>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</si>
  <si>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</si>
  <si>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</si>
  <si>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</si>
  <si>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</si>
  <si>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</si>
  <si>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</si>
  <si>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</si>
  <si>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</si>
  <si>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</si>
  <si>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</si>
  <si>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</si>
  <si>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</si>
  <si>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</si>
  <si>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</si>
  <si>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</si>
  <si>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</si>
  <si>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</si>
  <si>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</si>
  <si>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</si>
  <si>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</si>
  <si>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</si>
  <si>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</si>
  <si>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</si>
  <si>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</si>
  <si>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</si>
  <si>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</si>
  <si>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</si>
  <si>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</si>
  <si>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</si>
  <si>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</si>
  <si>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</si>
  <si>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</si>
  <si>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</si>
  <si>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</si>
  <si>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</si>
  <si>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</si>
  <si>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</si>
  <si>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</si>
  <si>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</si>
  <si>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</si>
  <si>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</si>
  <si>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</si>
  <si>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</si>
  <si>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</si>
  <si>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</si>
  <si>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</si>
  <si>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</si>
  <si>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</si>
  <si>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</si>
  <si>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</si>
  <si>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</si>
  <si>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</si>
  <si>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</si>
  <si>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</si>
  <si>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</si>
  <si>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</si>
  <si>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</si>
  <si>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</si>
  <si>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</si>
  <si>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</si>
  <si>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</si>
  <si>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</si>
  <si>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</si>
  <si>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</si>
  <si>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</si>
  <si>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</si>
  <si>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</si>
  <si>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</si>
  <si>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</si>
  <si>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</si>
  <si>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</si>
  <si>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</si>
  <si>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</si>
  <si>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</si>
  <si>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</si>
  <si>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</si>
  <si>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</si>
  <si>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</si>
  <si>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</si>
  <si>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</si>
  <si>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</si>
  <si>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</si>
  <si>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</si>
  <si>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</si>
  <si>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</si>
  <si>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</si>
  <si>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</si>
  <si>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</si>
  <si>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</si>
  <si>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</si>
  <si>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</si>
  <si>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</si>
  <si>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</si>
  <si>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</si>
  <si>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</si>
  <si>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</si>
  <si>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</si>
  <si>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</si>
  <si>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</si>
  <si>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</si>
  <si>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</si>
  <si>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</si>
  <si>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</si>
  <si>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</si>
  <si>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</si>
  <si>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</si>
  <si>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</si>
  <si>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</si>
  <si>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</si>
  <si>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</si>
  <si>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</si>
  <si>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</si>
  <si>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</si>
  <si>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</si>
  <si>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</si>
  <si>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</si>
  <si>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</si>
  <si>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</si>
  <si>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</si>
  <si>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</si>
  <si>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</si>
  <si>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</si>
  <si>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</si>
  <si>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</si>
  <si>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</si>
  <si>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</si>
  <si>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</si>
  <si>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</si>
  <si>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</si>
  <si>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</si>
  <si>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</si>
  <si>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</si>
  <si>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</si>
  <si>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</si>
  <si>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</si>
  <si>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</si>
  <si>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</si>
  <si>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</si>
  <si>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</si>
  <si>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</si>
  <si>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</si>
  <si>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</si>
  <si>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</si>
  <si>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</si>
  <si>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</si>
  <si>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</si>
  <si>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</si>
  <si>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</si>
  <si>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</si>
  <si>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</si>
  <si>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</si>
  <si>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</si>
  <si>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</si>
  <si>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</si>
  <si>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</si>
  <si>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</si>
  <si>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</si>
  <si>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</si>
  <si>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</si>
  <si>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</si>
  <si>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</si>
  <si>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</si>
  <si>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</si>
  <si>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</si>
  <si>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</si>
  <si>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</si>
  <si>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</si>
  <si>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</si>
  <si>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</si>
  <si>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</si>
  <si>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</si>
  <si>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</si>
  <si>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</si>
  <si>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</si>
  <si>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</si>
  <si>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</si>
  <si>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</si>
  <si>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</si>
  <si>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</si>
  <si>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</si>
  <si>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</si>
  <si>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</si>
  <si>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</si>
  <si>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</si>
  <si>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</si>
  <si>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</si>
  <si>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</si>
  <si>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</si>
  <si>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</si>
  <si>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</si>
  <si>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</si>
  <si>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</si>
  <si>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</si>
  <si>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</si>
  <si>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</si>
  <si>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</si>
  <si>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</si>
  <si>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</si>
  <si>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</si>
  <si>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</si>
  <si>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</si>
  <si>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</si>
  <si>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</si>
  <si>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</si>
  <si>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</si>
  <si>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</si>
  <si>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</si>
  <si>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</si>
  <si>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</si>
  <si>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</si>
  <si>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</si>
  <si>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</si>
  <si>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</si>
  <si>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</si>
  <si>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</si>
  <si>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</si>
  <si>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</si>
  <si>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</si>
  <si>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</si>
  <si>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</si>
  <si>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</si>
  <si>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</si>
  <si>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</si>
  <si>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</si>
  <si>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</si>
  <si>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</si>
  <si>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</si>
  <si>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</si>
  <si>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</si>
  <si>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</si>
  <si>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</si>
  <si>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</si>
  <si>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</si>
  <si>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</si>
  <si>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</si>
  <si>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</si>
  <si>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</si>
  <si>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</si>
  <si>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</si>
  <si>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</si>
  <si>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</si>
  <si>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</si>
  <si>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</si>
  <si>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</si>
  <si>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</si>
  <si>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</si>
  <si>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</si>
  <si>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</si>
  <si>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</si>
  <si>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</si>
  <si>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</si>
  <si>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</si>
  <si>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</si>
  <si>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</si>
  <si>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</si>
  <si>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</si>
  <si>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</si>
  <si>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</si>
  <si>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</si>
  <si>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</si>
  <si>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</si>
  <si>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</si>
  <si>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</si>
  <si>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</si>
  <si>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</si>
  <si>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</si>
  <si>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</si>
  <si>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</si>
  <si>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</si>
  <si>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</si>
  <si>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</si>
  <si>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</si>
  <si>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</si>
  <si>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</si>
  <si>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</si>
  <si>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</si>
  <si>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</si>
  <si>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</si>
  <si>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</si>
  <si>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</si>
  <si>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</si>
  <si>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</si>
  <si>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</si>
  <si>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</si>
  <si>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</si>
  <si>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</si>
  <si>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</si>
  <si>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</si>
  <si>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</si>
  <si>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</si>
  <si>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</si>
  <si>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</si>
  <si>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</si>
  <si>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</si>
  <si>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</si>
  <si>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</si>
  <si>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</si>
  <si>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</si>
  <si>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</si>
  <si>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</si>
  <si>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</si>
  <si>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</si>
  <si>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</si>
  <si>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</si>
  <si>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</si>
  <si>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</si>
  <si>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</si>
  <si>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</si>
  <si>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</si>
  <si>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</si>
  <si>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</si>
  <si>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</si>
  <si>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</si>
  <si>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</si>
  <si>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</si>
  <si>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</si>
  <si>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</si>
  <si>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</si>
  <si>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</si>
  <si>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</si>
  <si>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</si>
  <si>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</si>
  <si>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</si>
  <si>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</si>
  <si>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</si>
  <si>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</si>
  <si>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</si>
  <si>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</si>
  <si>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</si>
  <si>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</si>
  <si>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</si>
  <si>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</si>
  <si>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</si>
  <si>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</si>
  <si>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</si>
  <si>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</si>
  <si>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</si>
  <si>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</si>
  <si>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</si>
  <si>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</si>
  <si>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</si>
  <si>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</si>
  <si>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</si>
  <si>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</si>
  <si>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</si>
  <si>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</si>
  <si>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</si>
  <si>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</si>
  <si>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</si>
  <si>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</si>
  <si>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</si>
  <si>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</si>
  <si>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</si>
  <si>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</si>
  <si>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</si>
  <si>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</si>
  <si>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</si>
  <si>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</si>
  <si>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</si>
  <si>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</si>
  <si>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</si>
  <si>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</si>
  <si>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</si>
  <si>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</si>
  <si>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</si>
  <si>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</si>
  <si>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</si>
  <si>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</si>
  <si>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</si>
  <si>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</si>
  <si>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</si>
  <si>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</si>
  <si>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</si>
  <si>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</si>
  <si>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</si>
  <si>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</si>
  <si>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</si>
  <si>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</si>
  <si>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</si>
  <si>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</si>
  <si>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</si>
  <si>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</si>
  <si>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</si>
  <si>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</si>
  <si>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</si>
  <si>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</si>
  <si>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</si>
  <si>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</si>
  <si>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</si>
  <si>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</si>
  <si>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</si>
  <si>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</si>
  <si>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</si>
  <si>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</si>
  <si>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</si>
  <si>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</si>
  <si>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</si>
  <si>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</si>
  <si>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</si>
  <si>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</si>
  <si>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</si>
  <si>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</si>
  <si>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</si>
  <si>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</si>
  <si>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</si>
  <si>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</si>
  <si>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</si>
  <si>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</si>
  <si>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</si>
  <si>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</si>
  <si>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</si>
  <si>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</si>
  <si>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</si>
  <si>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</si>
  <si>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</si>
  <si>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</si>
  <si>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</si>
  <si>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</si>
  <si>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</si>
  <si>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</si>
  <si>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</si>
  <si>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</si>
  <si>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</si>
  <si>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</si>
  <si>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</si>
  <si>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</si>
  <si>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</si>
  <si>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</si>
  <si>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</si>
  <si>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</si>
  <si>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</si>
  <si>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</si>
  <si>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</si>
  <si>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</si>
  <si>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</si>
  <si>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</si>
  <si>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</si>
  <si>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</si>
  <si>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</si>
  <si>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</si>
  <si>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</si>
  <si>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</si>
  <si>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</si>
  <si>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</si>
  <si>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</si>
  <si>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</si>
  <si>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</si>
  <si>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</si>
  <si>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</si>
  <si>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</si>
  <si>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</si>
  <si>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</si>
  <si>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</si>
  <si>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</si>
  <si>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</si>
  <si>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</si>
  <si>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</si>
  <si>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</si>
  <si>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</si>
  <si>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</si>
  <si>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</si>
  <si>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</si>
  <si>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</si>
  <si>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</si>
  <si>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</si>
  <si>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</si>
  <si>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</si>
  <si>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</si>
  <si>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</si>
  <si>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</si>
  <si>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</si>
  <si>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</si>
  <si>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</si>
  <si>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</si>
  <si>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</si>
  <si>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</si>
  <si>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</si>
  <si>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</si>
  <si>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</si>
  <si>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</si>
  <si>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</si>
  <si>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</si>
  <si>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</si>
  <si>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</si>
  <si>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</si>
  <si>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</si>
  <si>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</si>
  <si>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</si>
  <si>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</si>
  <si>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</si>
  <si>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</si>
  <si>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</si>
  <si>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</si>
  <si>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</si>
  <si>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</si>
  <si>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</si>
  <si>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</si>
  <si>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</si>
  <si>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</si>
  <si>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</si>
  <si>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</si>
  <si>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</si>
  <si>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</si>
  <si>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</si>
  <si>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</si>
  <si>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</si>
  <si>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</si>
  <si>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</si>
  <si>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</si>
  <si>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</si>
  <si>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</si>
  <si>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</si>
  <si>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</si>
  <si>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</si>
  <si>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</si>
  <si>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</si>
  <si>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</si>
  <si>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</si>
  <si>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</si>
  <si>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</si>
  <si>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</si>
  <si>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</si>
  <si>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</si>
  <si>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</si>
  <si>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</si>
  <si>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</si>
  <si>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</si>
  <si>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</si>
  <si>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</si>
  <si>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</si>
  <si>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</si>
  <si>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</si>
  <si>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</si>
  <si>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</si>
  <si>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</si>
  <si>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</si>
  <si>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</si>
  <si>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</si>
  <si>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</si>
  <si>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</si>
  <si>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</si>
  <si>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</si>
  <si>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</si>
  <si>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</si>
  <si>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</si>
  <si>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</si>
  <si>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</si>
  <si>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</si>
  <si>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</si>
  <si>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</si>
  <si>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</si>
  <si>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</si>
  <si>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</si>
  <si>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</si>
  <si>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</si>
  <si>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</si>
  <si>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</si>
  <si>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</si>
  <si>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</si>
  <si>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</si>
  <si>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</si>
  <si>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</si>
  <si>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</si>
  <si>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</si>
  <si>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</si>
  <si>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</si>
  <si>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</si>
  <si>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</si>
  <si>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</si>
  <si>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</si>
  <si>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</si>
  <si>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</si>
  <si>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</si>
  <si>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</si>
  <si>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</si>
  <si>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</si>
  <si>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</si>
  <si>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</si>
  <si>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</si>
  <si>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</si>
  <si>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</si>
  <si>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</si>
  <si>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</si>
  <si>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</si>
  <si>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</si>
  <si>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</si>
  <si>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</si>
  <si>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</si>
  <si>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</si>
  <si>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</si>
  <si>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</si>
  <si>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</si>
  <si>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</si>
  <si>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</si>
  <si>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</si>
  <si>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</si>
  <si>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</si>
  <si>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</si>
  <si>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</si>
  <si>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</si>
  <si>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</si>
  <si>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</si>
  <si>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</si>
  <si>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</si>
  <si>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</si>
  <si>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</si>
  <si>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</si>
  <si>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</si>
  <si>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</si>
  <si>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</si>
  <si>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</si>
  <si>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</si>
  <si>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</si>
  <si>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</si>
  <si>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</si>
  <si>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</si>
  <si>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</si>
  <si>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</si>
  <si>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</si>
  <si>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</si>
  <si>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</si>
  <si>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</si>
  <si>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</si>
  <si>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</si>
  <si>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</si>
  <si>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</si>
  <si>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</si>
  <si>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</si>
  <si>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</si>
  <si>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</si>
  <si>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</si>
  <si>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</si>
  <si>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</si>
  <si>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</si>
  <si>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</si>
  <si>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</si>
  <si>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</si>
  <si>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</si>
  <si>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</si>
  <si>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</si>
  <si>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</si>
  <si>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</si>
  <si>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</si>
  <si>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</si>
  <si>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</si>
  <si>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</si>
  <si>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</si>
  <si>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</si>
  <si>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</si>
  <si>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</si>
  <si>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</si>
  <si>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</si>
  <si>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</si>
  <si>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</si>
  <si>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</si>
  <si>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</si>
  <si>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</si>
  <si>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</si>
  <si>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</si>
  <si>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</si>
  <si>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</si>
  <si>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</si>
  <si>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</si>
  <si>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</si>
  <si>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</si>
  <si>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</si>
  <si>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</si>
  <si>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</si>
  <si>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</si>
  <si>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</si>
  <si>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</si>
  <si>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</si>
  <si>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</si>
  <si>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</si>
  <si>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</si>
  <si>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</si>
  <si>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</si>
  <si>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</si>
  <si>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</si>
  <si>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</si>
  <si>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</si>
  <si>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</si>
  <si>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</si>
  <si>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</si>
  <si>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</si>
  <si>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</si>
  <si>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</si>
  <si>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</si>
  <si>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</si>
  <si>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</si>
  <si>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</si>
  <si>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</si>
  <si>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</si>
  <si>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</si>
  <si>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</si>
  <si>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</si>
  <si>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</si>
  <si>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</si>
  <si>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</si>
  <si>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</si>
  <si>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</si>
  <si>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</si>
  <si>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</si>
  <si>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</si>
  <si>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</si>
  <si>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</si>
  <si>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</si>
  <si>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</si>
  <si>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</si>
  <si>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</si>
  <si>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</si>
  <si>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</si>
  <si>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</si>
  <si>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</si>
  <si>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</si>
  <si>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</si>
  <si>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</si>
  <si>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</si>
  <si>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</si>
  <si>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</si>
  <si>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</si>
  <si>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</si>
  <si>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</si>
  <si>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</si>
  <si>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</si>
  <si>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</si>
  <si>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</si>
  <si>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</si>
  <si>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</si>
  <si>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</si>
  <si>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</si>
  <si>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</si>
  <si>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</si>
  <si>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</si>
  <si>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</si>
  <si>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</si>
  <si>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</si>
  <si>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</si>
  <si>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</si>
  <si>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</si>
  <si>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</si>
  <si>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</si>
  <si>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</si>
  <si>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</si>
  <si>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</si>
  <si>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</si>
  <si>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</si>
  <si>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</si>
  <si>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</si>
  <si>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</si>
  <si>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</si>
  <si>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</si>
  <si>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</si>
  <si>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</si>
  <si>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</si>
  <si>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</si>
  <si>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</si>
  <si>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</si>
  <si>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</si>
  <si>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</si>
  <si>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</si>
  <si>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</si>
  <si>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</si>
  <si>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</si>
  <si>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</si>
  <si>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</si>
  <si>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</si>
  <si>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</si>
  <si>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</si>
  <si>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</si>
  <si>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</si>
  <si>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</si>
  <si>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</si>
  <si>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</si>
  <si>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</si>
  <si>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</si>
  <si>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</si>
  <si>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</si>
  <si>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</si>
  <si>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</si>
  <si>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</si>
  <si>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</si>
  <si>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</si>
  <si>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</si>
  <si>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</si>
  <si>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</si>
  <si>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</si>
  <si>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</si>
  <si>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</si>
  <si>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</si>
  <si>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</si>
  <si>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</si>
  <si>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</si>
  <si>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</si>
  <si>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</si>
  <si>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</si>
  <si>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</si>
  <si>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</si>
  <si>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</si>
  <si>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</si>
  <si>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</si>
  <si>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</si>
  <si>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</si>
  <si>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</si>
  <si>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</si>
  <si>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</si>
  <si>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</si>
  <si>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</si>
  <si>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</si>
  <si>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</si>
  <si>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</si>
  <si>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</si>
  <si>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</si>
  <si>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</si>
  <si>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</si>
  <si>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</si>
  <si>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</si>
  <si>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</si>
  <si>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</si>
  <si>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</si>
  <si>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</si>
  <si>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</si>
  <si>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</si>
  <si>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</si>
  <si>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</si>
  <si>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</si>
  <si>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</si>
  <si>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</si>
  <si>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</si>
  <si>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</si>
  <si>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</si>
  <si>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</si>
  <si>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</si>
  <si>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</si>
  <si>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</si>
  <si>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</si>
  <si>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</si>
  <si>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</si>
  <si>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</si>
  <si>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</si>
  <si>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</si>
  <si>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</si>
  <si>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</si>
  <si>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</si>
  <si>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</si>
  <si>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</si>
  <si>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</si>
  <si>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</si>
  <si>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</si>
  <si>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</si>
  <si>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</si>
  <si>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</si>
  <si>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</si>
  <si>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</si>
  <si>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</si>
  <si>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</si>
  <si>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</si>
  <si>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</si>
  <si>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</si>
  <si>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</si>
  <si>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</si>
  <si>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</si>
  <si>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</si>
  <si>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</si>
  <si>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</si>
  <si>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</si>
  <si>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</si>
  <si>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</si>
  <si>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</si>
  <si>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</si>
  <si>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</si>
  <si>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</si>
  <si>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</si>
  <si>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</si>
  <si>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</si>
  <si>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</si>
  <si>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</si>
  <si>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</si>
  <si>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</si>
  <si>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</si>
  <si>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</si>
  <si>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</si>
  <si>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</si>
  <si>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</si>
  <si>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</si>
  <si>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</si>
  <si>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</si>
  <si>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</si>
  <si>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</si>
  <si>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</si>
  <si>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</si>
  <si>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</si>
  <si>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</si>
  <si>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</si>
  <si>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</si>
  <si>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</si>
  <si>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</si>
  <si>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</si>
  <si>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</si>
  <si>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</si>
  <si>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</si>
  <si>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</si>
  <si>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</si>
  <si>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</si>
  <si>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</si>
  <si>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</si>
  <si>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</si>
  <si>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</si>
  <si>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</si>
  <si>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</si>
  <si>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</si>
  <si>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</si>
  <si>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</si>
  <si>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</si>
  <si>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</si>
  <si>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</si>
  <si>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</si>
  <si>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</si>
  <si>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</si>
  <si>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</si>
  <si>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</si>
  <si>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</si>
  <si>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</si>
  <si>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</si>
  <si>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</si>
  <si>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</si>
  <si>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</si>
  <si>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</si>
  <si>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</si>
  <si>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</si>
  <si>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</si>
  <si>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</si>
  <si>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</si>
  <si>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</si>
  <si>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</si>
  <si>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</si>
  <si>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</si>
  <si>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</si>
  <si>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</si>
  <si>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</si>
  <si>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</si>
  <si>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</si>
  <si>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</si>
  <si>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</si>
  <si>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</si>
  <si>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</si>
  <si>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</si>
  <si>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</si>
  <si>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</si>
  <si>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</si>
  <si>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</si>
  <si>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</si>
  <si>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</si>
  <si>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</si>
  <si>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</si>
  <si>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</si>
  <si>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</si>
  <si>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</si>
  <si>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</si>
  <si>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</si>
  <si>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</si>
  <si>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</si>
  <si>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</si>
  <si>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</si>
  <si>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</si>
  <si>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</si>
  <si>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</si>
  <si>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</si>
  <si>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</si>
  <si>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</si>
  <si>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</si>
  <si>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</si>
  <si>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</si>
  <si>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</si>
  <si>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</si>
  <si>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</si>
  <si>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</si>
  <si>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</si>
  <si>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</si>
  <si>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</si>
  <si>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</si>
  <si>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</si>
  <si>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</si>
  <si>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</si>
  <si>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</si>
  <si>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</si>
  <si>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</si>
  <si>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</si>
  <si>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</si>
  <si>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</si>
  <si>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</si>
  <si>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</si>
  <si>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</si>
  <si>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</si>
  <si>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</si>
  <si>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</si>
  <si>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</si>
  <si>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</si>
  <si>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</si>
  <si>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</si>
  <si>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</si>
  <si>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</si>
  <si>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</si>
  <si>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</si>
  <si>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</si>
  <si>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</si>
  <si>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</si>
  <si>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</si>
  <si>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</si>
  <si>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</si>
  <si>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</si>
  <si>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</si>
  <si>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</si>
  <si>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</si>
  <si>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</si>
  <si>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</si>
  <si>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</si>
  <si>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</si>
  <si>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</si>
  <si>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</si>
  <si>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</si>
  <si>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</si>
  <si>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</si>
  <si>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</si>
  <si>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</si>
  <si>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</si>
  <si>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</si>
  <si>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</si>
  <si>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</si>
  <si>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</si>
  <si>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</si>
  <si>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</si>
  <si>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</si>
  <si>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</si>
  <si>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</si>
  <si>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</si>
  <si>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</si>
  <si>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</si>
  <si>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</si>
  <si>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</si>
  <si>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</si>
  <si>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</si>
  <si>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</si>
  <si>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</si>
  <si>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</si>
  <si>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</si>
  <si>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</si>
  <si>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</si>
  <si>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</si>
  <si>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</si>
  <si>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</si>
  <si>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</si>
  <si>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</si>
  <si>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</si>
  <si>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</si>
  <si>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</si>
  <si>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</si>
  <si>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</si>
  <si>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</si>
  <si>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</si>
  <si>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</si>
  <si>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</si>
  <si>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</si>
  <si>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</si>
  <si>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</si>
  <si>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</si>
  <si>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</si>
  <si>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</si>
  <si>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</si>
  <si>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</si>
  <si>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</si>
  <si>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</si>
  <si>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</si>
  <si>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</si>
  <si>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</si>
  <si>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</si>
  <si>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</si>
  <si>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</si>
  <si>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</si>
  <si>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</si>
  <si>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</si>
  <si>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</si>
  <si>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</si>
  <si>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</si>
  <si>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</si>
  <si>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</si>
  <si>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</si>
  <si>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</si>
  <si>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</si>
  <si>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</si>
  <si>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</si>
  <si>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</si>
  <si>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</si>
  <si>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</si>
  <si>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</si>
  <si>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</si>
  <si>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</si>
  <si>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</si>
  <si>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</si>
  <si>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</si>
  <si>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</si>
  <si>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</si>
  <si>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</si>
  <si>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</si>
  <si>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</si>
  <si>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</si>
  <si>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</si>
  <si>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</si>
  <si>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</si>
  <si>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</si>
  <si>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</si>
  <si>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</si>
  <si>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</si>
  <si>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</si>
  <si>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</si>
  <si>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</si>
  <si>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</si>
  <si>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</si>
  <si>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</si>
  <si>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</si>
  <si>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</si>
  <si>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</si>
  <si>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</si>
  <si>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</si>
  <si>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</si>
  <si>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</si>
  <si>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</si>
  <si>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</si>
  <si>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</si>
  <si>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</si>
  <si>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</si>
  <si>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</si>
  <si>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</si>
  <si>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</si>
  <si>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</si>
  <si>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</si>
  <si>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</si>
  <si>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</si>
  <si>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</si>
  <si>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</si>
  <si>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</si>
  <si>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</si>
  <si>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</si>
  <si>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</si>
  <si>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</si>
  <si>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</si>
  <si>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</si>
  <si>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</si>
  <si>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</si>
  <si>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</si>
  <si>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</si>
  <si>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</si>
  <si>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</si>
  <si>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</si>
  <si>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</si>
  <si>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</si>
  <si>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</si>
  <si>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</si>
  <si>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</si>
  <si>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</si>
  <si>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</si>
  <si>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</si>
  <si>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</si>
  <si>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</si>
  <si>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</si>
  <si>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</si>
  <si>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</si>
  <si>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</si>
  <si>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</si>
  <si>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</si>
  <si>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</si>
  <si>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</si>
  <si>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</si>
  <si>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</si>
  <si>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</si>
  <si>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</si>
  <si>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</si>
  <si>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</si>
  <si>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</si>
  <si>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</si>
  <si>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</si>
  <si>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</si>
  <si>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</si>
  <si>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</si>
  <si>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</si>
  <si>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</si>
  <si>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</si>
  <si>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</si>
  <si>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</si>
  <si>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</si>
  <si>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</si>
  <si>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</si>
  <si>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</si>
  <si>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</si>
  <si>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</si>
  <si>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</si>
  <si>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</si>
  <si>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</si>
  <si>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</si>
  <si>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</si>
  <si>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</si>
  <si>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</si>
  <si>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</si>
  <si>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</si>
  <si>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</si>
  <si>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</si>
  <si>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</si>
  <si>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</si>
  <si>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</si>
  <si>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</si>
  <si>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</si>
  <si>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</si>
  <si>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</si>
  <si>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</si>
  <si>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</si>
  <si>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</si>
  <si>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</si>
  <si>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</si>
  <si>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</si>
  <si>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</si>
  <si>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</si>
  <si>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</si>
  <si>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</si>
  <si>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</si>
  <si>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</si>
  <si>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</si>
  <si>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</si>
  <si>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</si>
  <si>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</si>
  <si>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</si>
  <si>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</si>
  <si>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</si>
  <si>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</si>
  <si>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</si>
  <si>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</si>
  <si>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</si>
  <si>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</si>
  <si>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</si>
  <si>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</si>
  <si>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</si>
  <si>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</si>
  <si>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</si>
  <si>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</si>
  <si>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</si>
  <si>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</si>
  <si>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</si>
  <si>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</si>
  <si>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</si>
  <si>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</si>
  <si>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</si>
  <si>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</si>
  <si>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</si>
  <si>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</si>
  <si>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</si>
  <si>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</si>
  <si>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</si>
  <si>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</si>
  <si>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</si>
  <si>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</si>
  <si>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</si>
  <si>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</si>
  <si>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</si>
  <si>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</si>
  <si>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</si>
  <si>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</si>
  <si>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</si>
  <si>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</si>
  <si>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</si>
  <si>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</si>
  <si>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</si>
  <si>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</si>
  <si>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</si>
  <si>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</si>
  <si>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</si>
  <si>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</si>
  <si>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</si>
  <si>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</si>
  <si>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</si>
  <si>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</si>
  <si>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</si>
  <si>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</si>
  <si>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</si>
  <si>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</si>
  <si>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</si>
  <si>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</si>
  <si>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</si>
  <si>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</si>
  <si>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</si>
  <si>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</si>
  <si>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</si>
  <si>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</si>
  <si>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</si>
  <si>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</si>
  <si>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</si>
  <si>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</si>
  <si>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</si>
  <si>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</si>
  <si>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</si>
  <si>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</si>
  <si>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</si>
  <si>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</si>
  <si>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</si>
  <si>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</si>
  <si>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</si>
  <si>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</si>
  <si>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</si>
  <si>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</si>
  <si>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</si>
  <si>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</si>
  <si>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</si>
  <si>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</si>
  <si>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</si>
  <si>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</si>
  <si>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</si>
  <si>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</si>
  <si>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</si>
  <si>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</si>
  <si>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</si>
  <si>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</si>
  <si>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</si>
  <si>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</si>
  <si>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</si>
  <si>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</si>
  <si>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</si>
  <si>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</si>
  <si>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</si>
  <si>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</si>
  <si>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</si>
  <si>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</si>
  <si>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</si>
  <si>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</si>
  <si>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</si>
  <si>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</si>
  <si>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</si>
  <si>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</si>
  <si>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</si>
  <si>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</si>
  <si>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</si>
  <si>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</si>
  <si>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</si>
  <si>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</si>
  <si>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</si>
  <si>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</si>
  <si>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</si>
  <si>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</si>
  <si>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</si>
  <si>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</si>
  <si>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</si>
  <si>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</si>
  <si>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</si>
  <si>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</si>
  <si>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</si>
  <si>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</si>
  <si>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</si>
  <si>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</si>
  <si>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</si>
  <si>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</si>
  <si>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</si>
  <si>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</si>
  <si>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</si>
  <si>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</si>
  <si>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</si>
  <si>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</si>
  <si>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</si>
  <si>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</si>
  <si>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</si>
  <si>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</si>
  <si>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</si>
  <si>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</si>
  <si>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</si>
  <si>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</si>
  <si>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</si>
  <si>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</si>
  <si>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</si>
  <si>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</si>
  <si>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</si>
  <si>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</si>
  <si>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</si>
  <si>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</si>
  <si>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</si>
  <si>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</si>
  <si>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</si>
  <si>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</si>
  <si>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</si>
  <si>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</si>
  <si>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</si>
  <si>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</si>
  <si>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</si>
  <si>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</si>
  <si>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</si>
  <si>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</si>
  <si>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</si>
  <si>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</si>
  <si>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</si>
  <si>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</si>
  <si>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</si>
  <si>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</si>
  <si>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</si>
  <si>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</si>
  <si>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</si>
  <si>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</si>
  <si>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</si>
  <si>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</si>
  <si>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</si>
  <si>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</si>
  <si>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</si>
  <si>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</si>
  <si>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</si>
  <si>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</si>
  <si>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</si>
  <si>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</si>
  <si>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</si>
  <si>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</si>
  <si>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</si>
  <si>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</si>
  <si>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</si>
  <si>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</si>
  <si>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</si>
  <si>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</si>
  <si>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</si>
  <si>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</si>
  <si>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</si>
  <si>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</si>
  <si>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</si>
  <si>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</si>
  <si>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</si>
  <si>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</si>
  <si>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</si>
  <si>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</si>
  <si>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</si>
  <si>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</si>
  <si>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</si>
  <si>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</si>
  <si>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</si>
  <si>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</si>
  <si>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</si>
  <si>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</si>
  <si>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</si>
  <si>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</si>
  <si>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</si>
  <si>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</si>
  <si>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</si>
  <si>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</si>
  <si>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</si>
  <si>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</si>
  <si>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</si>
  <si>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</si>
  <si>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</si>
  <si>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</si>
  <si>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</si>
  <si>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</si>
  <si>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</si>
  <si>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</si>
  <si>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</si>
  <si>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</si>
  <si>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</si>
  <si>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</si>
  <si>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</si>
  <si>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</si>
  <si>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</si>
  <si>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</si>
  <si>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</si>
  <si>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</si>
  <si>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</si>
  <si>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</si>
  <si>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</si>
  <si>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</si>
  <si>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</si>
  <si>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</si>
  <si>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</si>
  <si>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</si>
  <si>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</si>
  <si>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</si>
  <si>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</si>
  <si>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</si>
  <si>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</si>
  <si>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</si>
  <si>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</si>
  <si>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</si>
  <si>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</si>
  <si>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</si>
  <si>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</si>
  <si>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</si>
  <si>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</si>
  <si>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</si>
  <si>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</si>
  <si>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</si>
  <si>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</si>
  <si>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</si>
  <si>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</si>
  <si>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</si>
  <si>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</si>
  <si>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</si>
  <si>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</si>
  <si>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</si>
  <si>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</si>
  <si>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</si>
  <si>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</si>
  <si>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</si>
  <si>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</si>
  <si>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</si>
  <si>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</si>
  <si>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</si>
  <si>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</si>
  <si>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</si>
  <si>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</si>
  <si>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</si>
  <si>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</si>
  <si>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</si>
  <si>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</si>
  <si>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</si>
  <si>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</si>
  <si>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</si>
  <si>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</si>
  <si>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</si>
  <si>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</si>
  <si>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</si>
  <si>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</si>
  <si>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</si>
  <si>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</si>
  <si>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</si>
  <si>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</si>
  <si>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</si>
  <si>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</si>
  <si>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</si>
  <si>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</si>
  <si>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</si>
  <si>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</si>
  <si>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</si>
  <si>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</si>
  <si>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</si>
  <si>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</si>
  <si>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</si>
  <si>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</si>
  <si>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</si>
  <si>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</si>
  <si>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</si>
  <si>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</si>
  <si>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</si>
  <si>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</si>
  <si>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</si>
  <si>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</si>
  <si>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</si>
  <si>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</si>
  <si>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</si>
  <si>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</si>
  <si>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</si>
  <si>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</si>
  <si>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</si>
  <si>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</si>
  <si>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</si>
  <si>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</si>
  <si>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</si>
  <si>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</si>
  <si>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</si>
  <si>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</si>
  <si>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</si>
  <si>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</si>
  <si>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</si>
  <si>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</si>
  <si>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</si>
  <si>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</si>
  <si>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</si>
  <si>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</si>
  <si>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</si>
  <si>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</si>
  <si>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</si>
  <si>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</si>
  <si>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</si>
  <si>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</si>
  <si>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</si>
  <si>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</si>
  <si>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</si>
  <si>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</si>
  <si>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</si>
  <si>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</si>
  <si>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</si>
  <si>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</si>
  <si>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</si>
  <si>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</si>
  <si>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</si>
  <si>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</si>
  <si>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</si>
  <si>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</si>
  <si>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</si>
  <si>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</si>
  <si>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</si>
  <si>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</si>
  <si>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</si>
  <si>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</si>
  <si>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</si>
  <si>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</si>
  <si>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</si>
  <si>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</si>
  <si>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</si>
  <si>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</si>
  <si>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</si>
  <si>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</si>
  <si>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</si>
  <si>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</si>
  <si>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</si>
  <si>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</si>
  <si>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</si>
  <si>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</si>
  <si>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</si>
  <si>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</si>
  <si>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</si>
  <si>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</si>
  <si>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</si>
  <si>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</si>
  <si>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</si>
  <si>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</si>
  <si>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</si>
  <si>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</si>
  <si>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</si>
  <si>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</si>
  <si>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</si>
  <si>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</si>
  <si>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</si>
  <si>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</si>
  <si>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</si>
  <si>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</si>
  <si>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</si>
  <si>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</si>
  <si>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</si>
  <si>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</si>
  <si>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</si>
  <si>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</si>
  <si>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</si>
  <si>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</si>
  <si>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</si>
  <si>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</si>
  <si>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</si>
  <si>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</si>
  <si>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</si>
  <si>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</si>
  <si>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</si>
  <si>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</si>
  <si>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</si>
  <si>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</si>
  <si>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</si>
  <si>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</si>
  <si>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</si>
  <si>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</si>
  <si>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</si>
  <si>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</si>
  <si>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</si>
  <si>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</si>
  <si>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</si>
  <si>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</si>
  <si>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</si>
  <si>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</si>
  <si>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</si>
  <si>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</si>
  <si>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</si>
  <si>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</si>
  <si>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</si>
  <si>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</si>
  <si>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</si>
  <si>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</si>
  <si>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</si>
  <si>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</si>
  <si>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</si>
  <si>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</si>
  <si>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</si>
  <si>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</si>
  <si>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</si>
  <si>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</si>
  <si>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</si>
  <si>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</si>
  <si>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</si>
  <si>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</si>
  <si>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</si>
  <si>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</si>
  <si>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</si>
  <si>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</si>
  <si>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</si>
  <si>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</si>
  <si>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</si>
  <si>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</si>
  <si>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</si>
  <si>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</si>
  <si>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</si>
  <si>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</si>
  <si>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</si>
  <si>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</si>
  <si>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</si>
  <si>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</si>
  <si>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</si>
  <si>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</si>
  <si>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</si>
  <si>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</si>
  <si>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</si>
  <si>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</si>
  <si>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</si>
  <si>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</si>
  <si>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</si>
  <si>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</si>
  <si>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</si>
  <si>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</si>
  <si>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</si>
  <si>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</si>
  <si>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</si>
  <si>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</si>
  <si>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</si>
  <si>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</si>
  <si>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</si>
  <si>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</si>
  <si>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</si>
  <si>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</si>
  <si>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</si>
  <si>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</si>
  <si>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</si>
  <si>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</si>
  <si>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</si>
  <si>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</si>
  <si>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</si>
  <si>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</si>
  <si>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</si>
  <si>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</si>
  <si>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</si>
  <si>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</si>
  <si>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</si>
  <si>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</si>
  <si>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</si>
  <si>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</si>
  <si>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</si>
  <si>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</si>
  <si>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</si>
  <si>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</si>
  <si>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</si>
  <si>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</si>
  <si>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</si>
  <si>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</si>
  <si>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</si>
  <si>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</si>
  <si>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</si>
  <si>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</si>
  <si>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</si>
  <si>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</si>
  <si>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</si>
  <si>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</si>
  <si>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</si>
  <si>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</si>
  <si>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</si>
  <si>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</si>
  <si>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</si>
  <si>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</si>
  <si>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</si>
  <si>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</si>
  <si>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</si>
  <si>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</si>
  <si>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</si>
  <si>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</si>
  <si>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</si>
  <si>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</si>
  <si>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</si>
  <si>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</si>
  <si>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</si>
  <si>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</si>
  <si>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</si>
  <si>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</si>
  <si>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</si>
  <si>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</si>
  <si>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</si>
  <si>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</si>
  <si>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</si>
  <si>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</si>
  <si>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</si>
  <si>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</si>
  <si>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</si>
  <si>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</si>
  <si>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</si>
  <si>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</si>
  <si>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</si>
  <si>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</si>
  <si>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</si>
  <si>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</si>
  <si>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</si>
  <si>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</si>
  <si>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</si>
  <si>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</si>
  <si>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</si>
  <si>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</si>
  <si>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</si>
  <si>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</si>
  <si>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</si>
  <si>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</si>
  <si>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</si>
  <si>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</si>
  <si>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</si>
  <si>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</si>
  <si>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</si>
  <si>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</si>
  <si>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</si>
  <si>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</si>
  <si>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</si>
  <si>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</si>
  <si>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</si>
  <si>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</si>
  <si>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</si>
  <si>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</si>
  <si>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</si>
  <si>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</si>
  <si>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</si>
  <si>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</si>
  <si>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</si>
  <si>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</si>
  <si>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</si>
  <si>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</si>
  <si>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</si>
  <si>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</si>
  <si>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</si>
  <si>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</si>
  <si>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</si>
  <si>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</si>
  <si>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</si>
  <si>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</si>
  <si>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</si>
  <si>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</si>
  <si>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</si>
  <si>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</si>
  <si>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</si>
  <si>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</si>
  <si>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</si>
  <si>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</si>
  <si>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</si>
  <si>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</si>
  <si>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</si>
  <si>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</si>
  <si>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</si>
  <si>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</si>
  <si>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</si>
  <si>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</si>
  <si>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</si>
  <si>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</si>
  <si>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</si>
  <si>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</si>
  <si>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</si>
  <si>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</si>
  <si>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</si>
  <si>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</si>
  <si>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</si>
  <si>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</si>
  <si>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</si>
  <si>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</si>
  <si>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</si>
  <si>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</si>
  <si>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</si>
  <si>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</si>
  <si>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</si>
  <si>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</si>
  <si>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</si>
  <si>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</si>
  <si>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</si>
  <si>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</si>
  <si>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</si>
  <si>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</si>
  <si>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</si>
  <si>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</si>
  <si>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</si>
  <si>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</si>
  <si>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</si>
  <si>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</si>
  <si>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</si>
  <si>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</si>
  <si>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</si>
  <si>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</si>
  <si>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</si>
  <si>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</si>
  <si>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</si>
  <si>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</si>
  <si>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</si>
  <si>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</si>
  <si>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</si>
  <si>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</si>
  <si>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</si>
  <si>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</si>
  <si>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</si>
  <si>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</si>
  <si>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</si>
  <si>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</si>
  <si>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</si>
  <si>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</si>
  <si>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</si>
  <si>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</si>
  <si>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</si>
  <si>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</si>
  <si>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</si>
  <si>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</si>
  <si>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</si>
  <si>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</si>
  <si>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</si>
  <si>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</si>
  <si>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</si>
  <si>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</si>
  <si>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</si>
  <si>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</si>
  <si>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</si>
  <si>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</si>
  <si>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</si>
  <si>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</si>
  <si>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</si>
  <si>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</si>
  <si>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</si>
  <si>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</si>
  <si>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</si>
  <si>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</si>
  <si>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</si>
  <si>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</si>
  <si>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</si>
  <si>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</si>
  <si>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</si>
  <si>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</si>
  <si>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</si>
  <si>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</si>
  <si>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</si>
  <si>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</si>
  <si>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</si>
  <si>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</si>
  <si>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</si>
  <si>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</si>
  <si>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</si>
  <si>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</si>
  <si>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</si>
  <si>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</si>
  <si>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</si>
  <si>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</si>
  <si>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</si>
  <si>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</si>
  <si>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</si>
  <si>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</si>
  <si>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</si>
  <si>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</si>
  <si>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</si>
  <si>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</si>
  <si>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</si>
  <si>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</si>
  <si>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</si>
  <si>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</si>
  <si>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</si>
  <si>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</si>
  <si>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</si>
  <si>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</si>
  <si>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</si>
  <si>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</si>
  <si>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</si>
  <si>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</si>
  <si>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</si>
  <si>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</si>
  <si>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</si>
  <si>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</si>
  <si>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</si>
  <si>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</si>
  <si>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</si>
  <si>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</si>
  <si>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</si>
  <si>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</si>
  <si>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</si>
  <si>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</si>
  <si>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</si>
  <si>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</si>
  <si>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</si>
  <si>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</si>
  <si>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</si>
  <si>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</si>
  <si>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</si>
  <si>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</si>
  <si>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</si>
  <si>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</si>
  <si>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</si>
  <si>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</si>
  <si>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</si>
  <si>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</si>
  <si>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</si>
  <si>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</si>
  <si>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</si>
  <si>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</si>
  <si>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</si>
  <si>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</si>
  <si>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</si>
  <si>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</si>
  <si>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</si>
  <si>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</si>
  <si>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</si>
  <si>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</si>
  <si>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</si>
  <si>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</si>
  <si>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</si>
  <si>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</si>
  <si>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</si>
  <si>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</si>
  <si>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</si>
  <si>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</si>
  <si>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</si>
  <si>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</si>
  <si>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</si>
  <si>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</si>
  <si>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</si>
  <si>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</si>
  <si>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</si>
  <si>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</si>
  <si>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</si>
  <si>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</si>
  <si>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</si>
  <si>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</si>
  <si>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</si>
  <si>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</si>
  <si>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</si>
  <si>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</si>
  <si>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</si>
  <si>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</si>
  <si>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</si>
  <si>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</si>
  <si>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</si>
  <si>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</si>
  <si>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</si>
  <si>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</si>
  <si>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</si>
  <si>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</si>
  <si>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</si>
  <si>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</si>
  <si>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</si>
  <si>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</si>
  <si>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</si>
  <si>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</si>
  <si>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</si>
  <si>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</si>
  <si>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</si>
  <si>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</si>
  <si>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</si>
  <si>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</si>
  <si>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</si>
  <si>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</si>
  <si>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</si>
  <si>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</si>
  <si>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</si>
  <si>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</si>
  <si>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</si>
  <si>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</si>
  <si>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</si>
  <si>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</si>
  <si>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</si>
  <si>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</si>
  <si>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</si>
  <si>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</si>
  <si>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</si>
  <si>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</si>
  <si>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</si>
  <si>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</si>
  <si>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</si>
  <si>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</si>
  <si>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</si>
  <si>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</si>
  <si>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</si>
  <si>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</si>
  <si>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</si>
  <si>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</si>
  <si>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</si>
  <si>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</si>
  <si>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</si>
  <si>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</si>
  <si>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</si>
  <si>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</si>
  <si>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</si>
  <si>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</si>
  <si>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</si>
  <si>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</si>
  <si>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</si>
  <si>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</si>
  <si>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</si>
  <si>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</si>
  <si>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</si>
  <si>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</si>
  <si>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</si>
  <si>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</si>
  <si>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</si>
  <si>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</si>
  <si>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</si>
  <si>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</si>
  <si>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</si>
  <si>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</si>
  <si>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</si>
  <si>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</si>
  <si>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</si>
  <si>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</si>
  <si>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</si>
  <si>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</si>
  <si>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</si>
  <si>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</si>
  <si>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</si>
  <si>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</si>
  <si>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</si>
  <si>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</si>
  <si>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</si>
  <si>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</si>
  <si>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</si>
  <si>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</si>
  <si>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</si>
  <si>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</si>
  <si>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</si>
  <si>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</si>
  <si>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</si>
  <si>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</si>
  <si>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</si>
  <si>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</si>
  <si>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</si>
  <si>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</si>
  <si>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</si>
  <si>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</si>
  <si>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</si>
  <si>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</si>
  <si>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</si>
  <si>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</si>
  <si>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</si>
  <si>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</si>
  <si>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</si>
  <si>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</si>
  <si>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</si>
  <si>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</si>
  <si>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</si>
  <si>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</si>
  <si>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</si>
  <si>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</si>
  <si>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</si>
  <si>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</si>
  <si>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</si>
  <si>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</si>
  <si>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</si>
  <si>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</si>
  <si>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</si>
  <si>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</si>
  <si>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</si>
  <si>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</si>
  <si>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</si>
  <si>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</si>
  <si>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</si>
  <si>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</si>
  <si>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</si>
  <si>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</si>
  <si>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</si>
  <si>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</si>
  <si>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</si>
  <si>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</si>
  <si>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</si>
  <si>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</si>
  <si>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</si>
  <si>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</si>
  <si>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</si>
  <si>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</si>
  <si>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</si>
  <si>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</si>
  <si>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</si>
  <si>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</si>
  <si>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</si>
  <si>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</si>
  <si>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</si>
  <si>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</si>
  <si>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</si>
  <si>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</si>
  <si>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</si>
  <si>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</si>
  <si>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</si>
  <si>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</si>
  <si>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</si>
  <si>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</si>
  <si>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</si>
  <si>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</si>
  <si>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</si>
  <si>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</si>
  <si>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</si>
  <si>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</si>
  <si>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</si>
  <si>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</si>
  <si>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</si>
  <si>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</si>
  <si>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</si>
  <si>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</si>
  <si>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</si>
  <si>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</si>
  <si>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</si>
  <si>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</si>
  <si>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</si>
  <si>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</si>
  <si>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</si>
  <si>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</si>
  <si>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</si>
  <si>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</si>
  <si>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</si>
  <si>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</si>
  <si>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</si>
  <si>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</si>
  <si>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</si>
  <si>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</si>
  <si>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</si>
  <si>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</si>
  <si>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</si>
  <si>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</si>
  <si>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</si>
  <si>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</si>
  <si>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</si>
  <si>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</si>
  <si>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</si>
  <si>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</si>
  <si>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</si>
  <si>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</si>
  <si>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</si>
  <si>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</si>
  <si>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</si>
  <si>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</si>
  <si>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</si>
  <si>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</si>
  <si>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</si>
  <si>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</si>
  <si>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</si>
  <si>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</si>
  <si>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</si>
  <si>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</si>
  <si>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</si>
  <si>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</si>
  <si>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</si>
  <si>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</si>
  <si>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</si>
  <si>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</si>
  <si>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</si>
  <si>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</si>
  <si>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</si>
  <si>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</si>
  <si>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</si>
  <si>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</si>
  <si>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</si>
  <si>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</si>
  <si>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</si>
  <si>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</si>
  <si>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</si>
  <si>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</si>
  <si>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</si>
  <si>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</si>
  <si>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</si>
  <si>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</si>
  <si>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</si>
  <si>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</si>
  <si>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</si>
  <si>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</si>
  <si>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</si>
  <si>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</si>
  <si>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</si>
  <si>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</si>
  <si>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</si>
  <si>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</si>
  <si>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</si>
  <si>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</si>
  <si>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</si>
  <si>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</si>
  <si>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</si>
  <si>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</si>
  <si>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</si>
  <si>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</si>
  <si>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</si>
  <si>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</si>
  <si>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</si>
  <si>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</si>
  <si>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</si>
  <si>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</si>
  <si>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</si>
  <si>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</si>
  <si>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</si>
  <si>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</si>
  <si>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</si>
  <si>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</si>
  <si>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</si>
  <si>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</si>
  <si>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</si>
  <si>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</si>
  <si>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</si>
  <si>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</si>
  <si>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</si>
  <si>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</si>
  <si>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</si>
  <si>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</si>
  <si>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</si>
  <si>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</si>
  <si>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</si>
  <si>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</si>
  <si>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</si>
  <si>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</si>
  <si>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</si>
  <si>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</si>
  <si>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</si>
  <si>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</si>
  <si>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</si>
  <si>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</si>
  <si>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</si>
  <si>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</si>
  <si>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</si>
  <si>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</si>
  <si>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</si>
  <si>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</si>
  <si>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</si>
  <si>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</si>
  <si>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</si>
  <si>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</si>
  <si>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</si>
  <si>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</si>
  <si>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</si>
  <si>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</si>
  <si>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</si>
  <si>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</si>
  <si>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</si>
  <si>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</si>
  <si>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</si>
  <si>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</si>
  <si>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</si>
  <si>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</si>
  <si>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</si>
  <si>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</si>
  <si>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</si>
  <si>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</si>
  <si>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</si>
  <si>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</si>
  <si>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</si>
  <si>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</si>
  <si>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</si>
  <si>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</si>
  <si>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</si>
  <si>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</si>
  <si>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</si>
  <si>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</si>
  <si>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</si>
  <si>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</si>
  <si>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</si>
  <si>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</si>
  <si>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</si>
  <si>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</si>
  <si>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</si>
  <si>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</si>
  <si>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</si>
  <si>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</si>
  <si>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</si>
  <si>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</si>
  <si>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</si>
  <si>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</si>
  <si>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</si>
  <si>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</si>
  <si>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</si>
  <si>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</si>
  <si>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</si>
  <si>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</si>
  <si>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</si>
  <si>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</si>
  <si>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</si>
  <si>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</si>
  <si>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</si>
  <si>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</si>
  <si>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</si>
  <si>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</si>
  <si>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</si>
  <si>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</si>
  <si>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</si>
  <si>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</si>
  <si>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</si>
  <si>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</si>
  <si>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</si>
  <si>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</si>
  <si>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</si>
  <si>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</si>
  <si>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</si>
  <si>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</si>
  <si>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</si>
  <si>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</si>
  <si>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</si>
  <si>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</si>
  <si>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</si>
  <si>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</si>
  <si>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</si>
  <si>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</si>
  <si>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</si>
  <si>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</si>
  <si>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</si>
  <si>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</si>
  <si>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</si>
  <si>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</si>
  <si>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</si>
  <si>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</si>
  <si>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</si>
  <si>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</si>
  <si>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</si>
  <si>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</si>
  <si>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</si>
  <si>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</si>
  <si>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</si>
  <si>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</si>
  <si>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</si>
  <si>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</si>
  <si>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</si>
  <si>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</si>
  <si>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</si>
  <si>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</si>
  <si>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</si>
  <si>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</si>
  <si>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</si>
  <si>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</si>
  <si>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</si>
  <si>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</si>
  <si>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</si>
  <si>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</si>
  <si>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</si>
  <si>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</si>
  <si>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</si>
  <si>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</si>
  <si>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</si>
  <si>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</si>
  <si>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</si>
  <si>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</si>
  <si>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</si>
  <si>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</si>
  <si>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</si>
  <si>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</si>
  <si>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</si>
  <si>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</si>
  <si>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</si>
  <si>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</si>
  <si>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</si>
  <si>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</si>
  <si>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</si>
  <si>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</si>
  <si>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</si>
  <si>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</si>
  <si>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</si>
  <si>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</si>
  <si>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</si>
  <si>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</si>
  <si>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</si>
  <si>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</si>
  <si>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</si>
  <si>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</si>
  <si>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</si>
  <si>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</si>
  <si>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</si>
  <si>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</si>
  <si>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</si>
  <si>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</si>
  <si>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</si>
  <si>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</si>
  <si>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</si>
  <si>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</si>
  <si>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</si>
  <si>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</si>
  <si>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</si>
  <si>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</si>
  <si>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</si>
  <si>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</si>
  <si>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</si>
  <si>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</si>
  <si>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</si>
  <si>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</si>
  <si>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</si>
  <si>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</si>
  <si>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</si>
  <si>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</si>
  <si>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</si>
  <si>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</si>
  <si>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</si>
  <si>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</si>
  <si>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</si>
  <si>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</si>
  <si>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</si>
  <si>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</si>
  <si>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</si>
  <si>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</si>
  <si>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</si>
  <si>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</si>
  <si>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</si>
  <si>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</si>
  <si>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</si>
  <si>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</si>
  <si>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</si>
  <si>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</si>
  <si>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</si>
  <si>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</si>
  <si>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</si>
  <si>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</si>
  <si>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</si>
  <si>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</si>
  <si>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</si>
  <si>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</si>
  <si>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</si>
  <si>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</si>
  <si>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</si>
  <si>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</si>
  <si>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</si>
  <si>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</si>
  <si>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</si>
  <si>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</si>
  <si>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</si>
  <si>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</si>
  <si>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</si>
  <si>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</si>
  <si>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</si>
  <si>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</si>
  <si>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</si>
  <si>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</si>
  <si>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</si>
  <si>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</si>
  <si>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</si>
  <si>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</si>
  <si>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</si>
  <si>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</si>
  <si>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</si>
  <si>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</si>
  <si>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</si>
  <si>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</si>
  <si>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</si>
  <si>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</si>
  <si>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</si>
  <si>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</si>
  <si>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</si>
  <si>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</si>
  <si>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</si>
  <si>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</si>
  <si>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</si>
  <si>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</si>
  <si>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</si>
  <si>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</si>
  <si>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</si>
  <si>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</si>
  <si>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</si>
  <si>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</si>
  <si>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</si>
  <si>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</si>
  <si>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</si>
  <si>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</si>
  <si>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</si>
  <si>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</si>
  <si>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</si>
  <si>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</si>
  <si>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</si>
  <si>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</si>
  <si>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</si>
  <si>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</si>
  <si>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</si>
  <si>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</si>
  <si>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</si>
  <si>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</si>
  <si>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</si>
  <si>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</si>
  <si>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</si>
  <si>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</si>
  <si>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</si>
  <si>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</si>
  <si>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</si>
  <si>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</si>
  <si>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</si>
  <si>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</si>
  <si>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</si>
  <si>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</si>
  <si>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</si>
  <si>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</si>
  <si>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</si>
  <si>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</si>
  <si>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</si>
  <si>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</si>
  <si>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</si>
  <si>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</si>
  <si>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</si>
  <si>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</si>
  <si>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</si>
  <si>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</si>
  <si>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</si>
  <si>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</si>
  <si>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</si>
  <si>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</si>
  <si>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</si>
  <si>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</si>
  <si>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</si>
  <si>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</si>
  <si>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</si>
  <si>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</si>
  <si>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</si>
  <si>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</si>
  <si>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</si>
  <si>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</si>
  <si>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</si>
  <si>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</si>
  <si>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</si>
  <si>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</si>
  <si>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</si>
  <si>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</si>
  <si>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</si>
  <si>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</si>
  <si>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</si>
  <si>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</si>
  <si>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</si>
  <si>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</si>
  <si>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</si>
  <si>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</si>
  <si>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</si>
  <si>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</si>
  <si>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</si>
  <si>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</si>
  <si>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</si>
  <si>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</si>
  <si>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</si>
  <si>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</si>
  <si>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</si>
  <si>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</si>
  <si>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</si>
  <si>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</si>
  <si>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</si>
  <si>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</si>
  <si>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</si>
  <si>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</si>
  <si>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</si>
  <si>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</si>
  <si>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</si>
  <si>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</si>
  <si>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</si>
  <si>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</si>
  <si>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</si>
  <si>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</si>
  <si>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</si>
  <si>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</si>
  <si>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</si>
  <si>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</si>
  <si>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</si>
  <si>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</si>
  <si>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</si>
  <si>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</si>
  <si>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</si>
  <si>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</si>
  <si>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</si>
  <si>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</si>
  <si>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</si>
  <si>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</si>
  <si>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</si>
  <si>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</si>
  <si>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</si>
  <si>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</si>
  <si>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</si>
  <si>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</si>
  <si>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</si>
  <si>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</si>
  <si>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</si>
  <si>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</si>
  <si>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</si>
  <si>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</si>
  <si>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</si>
  <si>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</si>
  <si>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</si>
  <si>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</si>
  <si>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</si>
  <si>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</si>
  <si>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</si>
  <si>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</si>
  <si>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</si>
  <si>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</si>
  <si>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</si>
  <si>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</si>
  <si>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</si>
  <si>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</si>
  <si>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</si>
  <si>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</si>
  <si>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</si>
  <si>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</si>
  <si>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</si>
  <si>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</si>
  <si>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</si>
  <si>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</si>
  <si>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</si>
  <si>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</si>
  <si>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</si>
  <si>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</si>
  <si>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</si>
  <si>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</si>
  <si>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</si>
  <si>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</si>
  <si>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</si>
  <si>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</si>
  <si>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</si>
  <si>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</si>
  <si>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</si>
  <si>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</si>
  <si>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</si>
  <si>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</si>
  <si>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</si>
  <si>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</si>
  <si>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</si>
  <si>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</si>
  <si>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</si>
  <si>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</si>
  <si>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</si>
  <si>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</si>
  <si>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</si>
  <si>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</si>
  <si>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</si>
  <si>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</si>
  <si>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</si>
  <si>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</si>
  <si>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</si>
  <si>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</si>
  <si>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</si>
  <si>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</si>
  <si>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</si>
  <si>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</si>
  <si>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</si>
  <si>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</si>
  <si>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</si>
  <si>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</si>
  <si>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</si>
  <si>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</si>
  <si>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</si>
  <si>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</si>
  <si>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</si>
  <si>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</si>
  <si>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</si>
  <si>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</si>
  <si>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</si>
  <si>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</si>
  <si>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</si>
  <si>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</si>
  <si>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</si>
  <si>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</si>
  <si>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</si>
  <si>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</si>
  <si>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</si>
  <si>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</si>
  <si>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</si>
  <si>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</si>
  <si>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</si>
  <si>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</si>
  <si>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</si>
  <si>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</si>
  <si>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</si>
  <si>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</si>
  <si>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</si>
  <si>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</si>
  <si>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</si>
  <si>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</si>
  <si>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</si>
  <si>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</si>
  <si>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</si>
  <si>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</si>
  <si>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</si>
  <si>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</si>
  <si>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</si>
  <si>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</si>
  <si>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</si>
  <si>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</si>
  <si>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</si>
  <si>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</si>
  <si>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</si>
  <si>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</si>
  <si>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</si>
  <si>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</si>
  <si>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</si>
  <si>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</si>
  <si>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</si>
  <si>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</si>
  <si>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</si>
  <si>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</si>
  <si>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</si>
  <si>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</si>
  <si>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</si>
  <si>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</si>
  <si>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</si>
  <si>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</si>
  <si>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</si>
  <si>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</si>
  <si>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</si>
  <si>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</si>
  <si>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</si>
  <si>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</si>
  <si>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</si>
  <si>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</si>
  <si>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</si>
  <si>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</si>
  <si>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</si>
  <si>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</si>
  <si>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</si>
  <si>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</si>
  <si>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</si>
  <si>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</si>
  <si>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</si>
  <si>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</si>
  <si>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</si>
  <si>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</si>
  <si>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</si>
  <si>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</si>
  <si>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</si>
  <si>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</si>
  <si>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</si>
  <si>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</si>
  <si>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</si>
  <si>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</si>
  <si>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</si>
  <si>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</si>
  <si>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</si>
  <si>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</si>
  <si>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</si>
  <si>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</si>
  <si>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</si>
  <si>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</si>
  <si>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</si>
  <si>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</si>
  <si>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</si>
  <si>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</si>
  <si>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</si>
  <si>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</si>
  <si>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</si>
  <si>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</si>
  <si>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</si>
  <si>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</si>
  <si>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</si>
  <si>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</si>
  <si>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</si>
  <si>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</si>
  <si>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</si>
  <si>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</si>
  <si>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</si>
  <si>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</si>
  <si>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</si>
  <si>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</si>
  <si>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</si>
  <si>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</si>
  <si>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</si>
  <si>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</si>
  <si>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</si>
  <si>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</si>
  <si>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</si>
  <si>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</si>
  <si>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</si>
  <si>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</si>
  <si>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</si>
  <si>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</si>
  <si>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</si>
  <si>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</si>
  <si>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</si>
  <si>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</si>
  <si>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</si>
  <si>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</si>
  <si>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</si>
  <si>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</si>
  <si>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</si>
  <si>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</si>
  <si>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</si>
  <si>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</si>
  <si>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</si>
  <si>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</si>
  <si>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</si>
  <si>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</si>
  <si>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</si>
  <si>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</si>
  <si>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</si>
  <si>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</si>
  <si>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</si>
  <si>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</si>
  <si>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</si>
  <si>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</si>
  <si>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</si>
  <si>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</si>
  <si>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</si>
  <si>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</si>
  <si>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</si>
  <si>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</si>
  <si>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</si>
  <si>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</si>
  <si>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</si>
  <si>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</si>
  <si>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</si>
  <si>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</si>
  <si>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</si>
  <si>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</si>
  <si>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</si>
  <si>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</si>
  <si>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</si>
  <si>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</si>
  <si>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</si>
  <si>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</si>
  <si>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</si>
  <si>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</si>
  <si>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</si>
  <si>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</si>
  <si>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</si>
  <si>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</si>
  <si>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</si>
  <si>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</si>
  <si>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</si>
  <si>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</si>
  <si>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</si>
  <si>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</si>
  <si>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</si>
  <si>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</si>
  <si>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</si>
  <si>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</si>
  <si>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</si>
  <si>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</si>
  <si>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</si>
  <si>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</si>
  <si>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</si>
  <si>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</si>
  <si>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</si>
  <si>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</si>
  <si>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</si>
  <si>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</si>
  <si>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</si>
  <si>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</si>
  <si>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</si>
  <si>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</si>
  <si>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</si>
  <si>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</si>
  <si>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</si>
  <si>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</si>
  <si>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</si>
  <si>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</si>
  <si>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</si>
  <si>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</si>
  <si>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</si>
  <si>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</si>
  <si>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</si>
  <si>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</si>
  <si>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</si>
  <si>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</si>
  <si>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</si>
  <si>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</si>
  <si>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</si>
  <si>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</si>
  <si>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</si>
  <si>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</si>
  <si>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</si>
  <si>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</si>
  <si>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</si>
  <si>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</si>
  <si>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</si>
  <si>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</si>
  <si>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</si>
  <si>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</si>
  <si>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</si>
  <si>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</si>
  <si>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</si>
  <si>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</si>
  <si>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</si>
  <si>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</si>
  <si>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</si>
  <si>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</si>
  <si>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</si>
  <si>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</si>
  <si>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</si>
  <si>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</si>
  <si>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</si>
  <si>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</si>
  <si>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</si>
  <si>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</si>
  <si>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</si>
  <si>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</si>
  <si>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</si>
  <si>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</si>
  <si>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</si>
  <si>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</si>
  <si>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</si>
  <si>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</si>
  <si>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</si>
  <si>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</si>
  <si>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</si>
  <si>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</si>
  <si>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</si>
  <si>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</si>
  <si>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</si>
  <si>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</si>
  <si>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</si>
  <si>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</si>
  <si>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</si>
  <si>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</si>
  <si>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</si>
  <si>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</si>
  <si>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</si>
  <si>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</si>
  <si>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</si>
  <si>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</si>
  <si>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</si>
  <si>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</si>
  <si>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</si>
  <si>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</si>
  <si>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</si>
  <si>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</si>
  <si>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</si>
  <si>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</si>
  <si>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</si>
  <si>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</si>
  <si>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</si>
  <si>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</si>
  <si>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</si>
  <si>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</si>
  <si>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</si>
  <si>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</si>
  <si>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</si>
  <si>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</si>
  <si>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</si>
  <si>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</si>
  <si>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</si>
  <si>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</si>
  <si>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</si>
  <si>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</si>
  <si>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</si>
  <si>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</si>
  <si>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</si>
  <si>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</si>
  <si>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</si>
  <si>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</si>
  <si>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</si>
  <si>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</si>
  <si>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</si>
  <si>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</si>
  <si>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</si>
  <si>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</si>
  <si>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</si>
  <si>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</si>
  <si>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</si>
  <si>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</si>
  <si>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</si>
  <si>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</si>
  <si>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</si>
  <si>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</si>
  <si>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</si>
  <si>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</si>
  <si>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</si>
  <si>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</si>
  <si>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</si>
  <si>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</si>
  <si>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</si>
  <si>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</si>
  <si>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</si>
  <si>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</si>
  <si>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</si>
  <si>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</si>
  <si>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</si>
  <si>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</si>
  <si>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</si>
  <si>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</si>
  <si>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</si>
  <si>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</si>
  <si>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</si>
  <si>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</si>
  <si>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</si>
  <si>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</si>
  <si>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</si>
  <si>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</si>
  <si>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</si>
  <si>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</si>
  <si>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</si>
  <si>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</si>
  <si>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</si>
  <si>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</si>
  <si>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</si>
  <si>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</si>
  <si>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</si>
  <si>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</si>
  <si>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</si>
  <si>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</si>
  <si>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</si>
  <si>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</si>
  <si>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</si>
  <si>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</si>
  <si>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</si>
  <si>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</si>
  <si>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</si>
  <si>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</si>
  <si>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</si>
  <si>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</si>
  <si>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</si>
  <si>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</si>
  <si>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</si>
  <si>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</si>
  <si>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</si>
  <si>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</si>
  <si>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</si>
  <si>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</si>
  <si>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</si>
  <si>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</si>
  <si>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</si>
  <si>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</si>
  <si>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</si>
  <si>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</si>
  <si>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</si>
  <si>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</si>
  <si>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</si>
  <si>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</si>
  <si>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</si>
  <si>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</si>
  <si>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</si>
  <si>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</si>
  <si>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</si>
  <si>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</si>
  <si>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</si>
  <si>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</si>
  <si>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</si>
  <si>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</si>
  <si>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</si>
  <si>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</si>
  <si>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</si>
  <si>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</si>
  <si>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</si>
  <si>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</si>
  <si>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</si>
  <si>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</si>
  <si>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</si>
  <si>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</si>
  <si>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</si>
  <si>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</si>
  <si>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</si>
  <si>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</si>
  <si>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</si>
  <si>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</si>
  <si>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</si>
  <si>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</si>
  <si>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</si>
  <si>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</si>
  <si>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</si>
  <si>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</si>
  <si>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</si>
  <si>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</si>
  <si>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</si>
  <si>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</si>
  <si>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</si>
  <si>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</si>
  <si>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</si>
  <si>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</si>
  <si>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</si>
  <si>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</si>
  <si>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</si>
  <si>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</si>
  <si>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</si>
  <si>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</si>
  <si>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</si>
  <si>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</si>
  <si>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</si>
  <si>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</si>
  <si>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</si>
  <si>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</si>
  <si>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</si>
  <si>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</si>
  <si>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</si>
  <si>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</si>
  <si>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</si>
  <si>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</si>
  <si>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</si>
  <si>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</si>
  <si>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</si>
  <si>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</si>
  <si>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</si>
  <si>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</si>
  <si>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</si>
  <si>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</si>
  <si>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</si>
  <si>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</si>
  <si>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</si>
  <si>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</si>
  <si>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</si>
  <si>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</si>
  <si>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</si>
  <si>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</si>
  <si>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</si>
  <si>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</si>
  <si>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</si>
  <si>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</si>
  <si>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</si>
  <si>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</si>
  <si>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</si>
  <si>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</si>
  <si>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</si>
  <si>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</si>
  <si>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</si>
  <si>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</si>
  <si>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</si>
  <si>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</si>
  <si>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</si>
  <si>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</si>
  <si>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</si>
  <si>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</si>
  <si>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</si>
  <si>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</si>
  <si>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</si>
  <si>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</si>
  <si>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</si>
  <si>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</si>
  <si>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</si>
  <si>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</si>
  <si>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</si>
  <si>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</si>
  <si>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</si>
  <si>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</si>
  <si>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</si>
  <si>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</si>
  <si>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</si>
  <si>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</si>
  <si>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</si>
  <si>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</si>
  <si>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</si>
  <si>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</si>
  <si>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</si>
  <si>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</si>
  <si>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</si>
  <si>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</si>
  <si>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</si>
  <si>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</si>
  <si>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</si>
  <si>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</si>
  <si>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</si>
  <si>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</si>
  <si>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</si>
  <si>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</si>
  <si>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</si>
  <si>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</si>
  <si>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</si>
  <si>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</si>
  <si>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</si>
  <si>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</si>
  <si>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</si>
  <si>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</si>
  <si>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</si>
  <si>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</si>
  <si>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</si>
  <si>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</si>
  <si>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</si>
  <si>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</si>
  <si>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</si>
  <si>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</si>
  <si>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</si>
  <si>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</si>
  <si>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</si>
  <si>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</si>
  <si>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</si>
  <si>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</si>
  <si>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</si>
  <si>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</si>
  <si>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</si>
  <si>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</si>
  <si>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</si>
  <si>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</si>
  <si>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</si>
  <si>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</si>
  <si>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</si>
  <si>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</si>
  <si>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</si>
  <si>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</si>
  <si>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</si>
  <si>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</si>
  <si>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</si>
  <si>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</si>
  <si>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</si>
  <si>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</si>
  <si>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</si>
  <si>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</si>
  <si>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</si>
  <si>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</si>
  <si>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</si>
  <si>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</si>
  <si>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</si>
  <si>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</si>
  <si>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</si>
  <si>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</si>
  <si>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</si>
  <si>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</si>
  <si>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</si>
  <si>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</si>
  <si>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</si>
  <si>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</si>
  <si>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</si>
  <si>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</si>
  <si>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</si>
  <si>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</si>
  <si>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</si>
  <si>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</si>
  <si>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</si>
  <si>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</si>
  <si>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</si>
  <si>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</si>
  <si>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</si>
  <si>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</si>
  <si>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</si>
  <si>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</si>
  <si>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</si>
  <si>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</si>
  <si>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</si>
  <si>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</si>
  <si>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</si>
  <si>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</si>
  <si>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</si>
  <si>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</si>
  <si>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</si>
  <si>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</si>
  <si>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</si>
  <si>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</si>
  <si>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</si>
  <si>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</si>
  <si>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</si>
  <si>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</si>
  <si>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</si>
  <si>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</si>
  <si>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</si>
  <si>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</si>
  <si>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</si>
  <si>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</si>
  <si>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</si>
  <si>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</si>
  <si>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</si>
  <si>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</si>
  <si>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</si>
  <si>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</si>
  <si>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</si>
  <si>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</si>
  <si>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</si>
  <si>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</si>
  <si>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</si>
  <si>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</si>
  <si>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</si>
  <si>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</si>
  <si>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</si>
  <si>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</si>
  <si>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</si>
  <si>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</si>
  <si>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</si>
  <si>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</si>
  <si>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</si>
  <si>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</si>
  <si>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</si>
  <si>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</si>
  <si>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</si>
  <si>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</si>
  <si>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</si>
  <si>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</si>
  <si>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</si>
  <si>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</si>
  <si>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</si>
  <si>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</si>
  <si>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</si>
  <si>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</si>
  <si>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</si>
  <si>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</si>
  <si>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</si>
  <si>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</si>
  <si>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</si>
  <si>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</si>
  <si>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</si>
  <si>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</si>
  <si>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</si>
  <si>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</si>
  <si>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</si>
  <si>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</si>
  <si>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</si>
  <si>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</si>
  <si>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</si>
  <si>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</si>
  <si>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</si>
  <si>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</si>
  <si>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</si>
  <si>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</si>
  <si>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</si>
  <si>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</si>
  <si>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</si>
  <si>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</si>
  <si>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</si>
  <si>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</si>
  <si>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</si>
  <si>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</si>
  <si>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</si>
  <si>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</si>
  <si>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</si>
  <si>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</si>
  <si>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</si>
  <si>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</si>
  <si>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</si>
  <si>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</si>
  <si>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</si>
  <si>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</si>
  <si>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</si>
  <si>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</si>
  <si>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</si>
  <si>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</si>
  <si>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</si>
  <si>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</si>
  <si>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</si>
  <si>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</si>
  <si>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</si>
  <si>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</si>
  <si>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</si>
  <si>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</si>
  <si>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</si>
  <si>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</si>
  <si>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</si>
  <si>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</si>
  <si>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</si>
  <si>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</si>
  <si>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</si>
  <si>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</si>
  <si>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</si>
  <si>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</si>
  <si>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</si>
  <si>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</si>
  <si>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</si>
  <si>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</si>
  <si>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</si>
  <si>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</si>
  <si>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</si>
  <si>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</si>
  <si>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</si>
  <si>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</si>
  <si>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</si>
  <si>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</si>
  <si>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</si>
  <si>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</si>
  <si>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</si>
  <si>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</si>
  <si>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</si>
  <si>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</si>
  <si>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</si>
  <si>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</si>
  <si>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</si>
  <si>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</si>
  <si>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</si>
  <si>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</si>
  <si>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</si>
  <si>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</si>
  <si>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</si>
  <si>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</si>
  <si>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</si>
  <si>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</si>
  <si>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</si>
  <si>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</si>
  <si>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</si>
  <si>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</si>
  <si>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</si>
  <si>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</si>
  <si>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</si>
  <si>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</si>
  <si>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</si>
  <si>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</si>
  <si>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</si>
  <si>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</si>
  <si>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</si>
  <si>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</si>
  <si>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</si>
  <si>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</si>
  <si>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</si>
  <si>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</si>
  <si>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</si>
  <si>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</si>
  <si>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</si>
  <si>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</si>
  <si>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</si>
  <si>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</si>
  <si>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</si>
  <si>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</si>
  <si>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</si>
  <si>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</si>
  <si>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</si>
  <si>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</si>
  <si>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</si>
  <si>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</si>
  <si>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</si>
  <si>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</si>
  <si>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</si>
  <si>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</si>
  <si>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</si>
  <si>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</si>
  <si>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</si>
  <si>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</si>
  <si>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</si>
  <si>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</si>
  <si>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</si>
  <si>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</si>
  <si>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</si>
  <si>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</si>
  <si>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</si>
  <si>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</si>
  <si>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</si>
  <si>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</si>
  <si>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</si>
  <si>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</si>
  <si>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</si>
  <si>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</si>
  <si>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</si>
  <si>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</si>
  <si>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</si>
  <si>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</si>
  <si>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</si>
  <si>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</si>
  <si>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</si>
  <si>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</si>
  <si>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</si>
  <si>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</si>
  <si>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</si>
  <si>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</si>
  <si>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</si>
  <si>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</si>
  <si>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</si>
  <si>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</si>
  <si>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</si>
  <si>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</si>
  <si>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</si>
  <si>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</si>
  <si>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</si>
  <si>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</si>
  <si>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</si>
  <si>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</si>
  <si>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</si>
  <si>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</si>
  <si>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</si>
  <si>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</si>
  <si>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</si>
  <si>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</si>
  <si>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</si>
  <si>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</si>
  <si>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</si>
  <si>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</si>
  <si>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</si>
  <si>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</si>
  <si>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</si>
  <si>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</si>
  <si>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</si>
  <si>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</si>
  <si>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</si>
  <si>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</si>
  <si>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</si>
  <si>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</si>
  <si>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</si>
  <si>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</si>
  <si>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</si>
  <si>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</si>
  <si>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</si>
  <si>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</si>
  <si>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</si>
  <si>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</si>
  <si>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</si>
  <si>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</si>
  <si>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</si>
  <si>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</si>
  <si>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</si>
  <si>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</si>
  <si>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</si>
  <si>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</si>
  <si>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</si>
  <si>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</si>
  <si>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</si>
  <si>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</si>
  <si>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</si>
  <si>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</si>
  <si>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</si>
  <si>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</si>
  <si>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</si>
  <si>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</si>
  <si>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</si>
  <si>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</si>
  <si>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</si>
  <si>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</si>
  <si>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</si>
  <si>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</si>
  <si>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</si>
  <si>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</si>
  <si>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</si>
  <si>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</si>
  <si>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</si>
  <si>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</si>
  <si>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</si>
  <si>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</si>
  <si>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</si>
  <si>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</si>
  <si>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</si>
  <si>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</si>
  <si>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</si>
  <si>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</si>
  <si>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</si>
  <si>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</si>
  <si>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</si>
  <si>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</si>
  <si>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</si>
  <si>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</si>
  <si>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</si>
  <si>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</si>
  <si>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</si>
  <si>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</si>
  <si>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</si>
  <si>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</si>
  <si>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</si>
  <si>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</si>
  <si>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</si>
  <si>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</si>
  <si>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</si>
  <si>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</si>
  <si>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</si>
  <si>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</si>
  <si>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</si>
  <si>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</si>
  <si>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</si>
  <si>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</si>
  <si>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</si>
  <si>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</si>
  <si>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</si>
  <si>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</si>
  <si>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</si>
  <si>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</si>
  <si>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</si>
  <si>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</si>
  <si>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</si>
  <si>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</si>
  <si>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</si>
  <si>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</si>
  <si>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</si>
  <si>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</si>
  <si>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</si>
  <si>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</si>
  <si>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</si>
  <si>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</si>
  <si>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</si>
  <si>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</si>
  <si>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</si>
  <si>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</si>
  <si>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</si>
  <si>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</si>
  <si>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</si>
  <si>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</si>
  <si>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</si>
  <si>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</si>
  <si>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</si>
  <si>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</si>
  <si>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</si>
  <si>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</si>
  <si>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</si>
  <si>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</si>
  <si>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</si>
  <si>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</si>
  <si>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</si>
  <si>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</si>
  <si>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</si>
  <si>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</si>
  <si>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</si>
  <si>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</si>
  <si>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</si>
  <si>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</si>
  <si>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</si>
  <si>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</si>
  <si>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</si>
  <si>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</si>
  <si>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</si>
  <si>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</si>
  <si>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</si>
  <si>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</si>
  <si>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</si>
  <si>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</si>
  <si>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</si>
  <si>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</si>
  <si>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</si>
  <si>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</si>
  <si>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</si>
  <si>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</si>
  <si>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</si>
  <si>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</si>
  <si>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</si>
  <si>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</si>
  <si>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</si>
  <si>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</si>
  <si>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</si>
  <si>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</si>
  <si>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</si>
  <si>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</si>
  <si>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</si>
  <si>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</si>
  <si>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</si>
  <si>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</si>
  <si>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</si>
  <si>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</si>
  <si>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</si>
  <si>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</si>
  <si>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</si>
  <si>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</si>
  <si>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</si>
  <si>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</si>
  <si>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</si>
  <si>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</si>
  <si>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</si>
  <si>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</si>
  <si>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</si>
  <si>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</si>
  <si>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</si>
  <si>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</si>
  <si>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</si>
  <si>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</si>
  <si>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</si>
  <si>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</si>
  <si>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</si>
  <si>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</si>
  <si>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</si>
  <si>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</si>
  <si>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</si>
  <si>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</si>
  <si>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</si>
  <si>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</si>
  <si>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</si>
  <si>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</si>
  <si>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</si>
  <si>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</si>
  <si>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</si>
  <si>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</si>
  <si>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</si>
  <si>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</si>
  <si>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</si>
  <si>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</si>
  <si>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</si>
  <si>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</si>
  <si>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</si>
  <si>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</si>
  <si>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</si>
  <si>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</si>
  <si>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</si>
  <si>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</si>
  <si>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</si>
  <si>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</si>
  <si>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</si>
  <si>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</si>
  <si>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</si>
  <si>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</si>
  <si>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</si>
  <si>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</si>
  <si>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</si>
  <si>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</si>
  <si>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</si>
  <si>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</si>
  <si>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</si>
  <si>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</si>
  <si>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</si>
  <si>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</si>
  <si>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</si>
  <si>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</si>
  <si>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</si>
  <si>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</si>
  <si>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</si>
  <si>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</si>
  <si>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</si>
  <si>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</si>
  <si>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</si>
  <si>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</si>
  <si>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</si>
  <si>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</si>
  <si>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</si>
  <si>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</si>
  <si>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</si>
  <si>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</si>
  <si>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</si>
  <si>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</si>
  <si>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</si>
  <si>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</si>
  <si>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</si>
  <si>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</si>
  <si>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</si>
  <si>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</si>
  <si>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</si>
  <si>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</si>
  <si>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</si>
  <si>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</si>
  <si>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</si>
  <si>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</si>
  <si>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</si>
  <si>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</si>
  <si>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</si>
  <si>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</si>
  <si>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</si>
  <si>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</si>
  <si>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</si>
  <si>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</si>
  <si>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</si>
  <si>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</si>
  <si>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</si>
  <si>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</si>
  <si>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</si>
  <si>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</si>
  <si>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</si>
  <si>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</si>
  <si>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</si>
  <si>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</si>
  <si>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</si>
  <si>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</si>
  <si>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</si>
  <si>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</si>
  <si>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</si>
  <si>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</si>
  <si>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</si>
  <si>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</si>
  <si>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</si>
  <si>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</si>
  <si>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</si>
  <si>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</si>
  <si>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</si>
  <si>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</si>
  <si>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</si>
  <si>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</si>
  <si>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</si>
  <si>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</si>
  <si>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</si>
  <si>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</si>
  <si>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</si>
  <si>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</si>
  <si>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</si>
  <si>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</si>
  <si>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</si>
  <si>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</si>
  <si>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</si>
  <si>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</si>
  <si>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</si>
  <si>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</si>
  <si>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</si>
  <si>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</si>
  <si>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</si>
  <si>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</si>
  <si>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</si>
  <si>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</si>
  <si>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</si>
  <si>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</si>
  <si>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</si>
  <si>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</si>
  <si>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</si>
  <si>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</si>
  <si>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</si>
  <si>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</si>
  <si>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</si>
  <si>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</si>
  <si>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</si>
  <si>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</si>
  <si>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</si>
  <si>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</si>
  <si>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</si>
  <si>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</si>
  <si>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</si>
  <si>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</si>
  <si>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</si>
  <si>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</si>
  <si>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</si>
  <si>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</si>
  <si>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</si>
  <si>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</si>
  <si>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</si>
  <si>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</si>
  <si>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</si>
  <si>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</si>
  <si>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</si>
  <si>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</si>
  <si>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</si>
  <si>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</si>
  <si>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</si>
  <si>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</si>
  <si>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</si>
  <si>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</si>
  <si>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</si>
  <si>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</si>
  <si>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</si>
  <si>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</si>
  <si>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</si>
  <si>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</si>
  <si>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</si>
  <si>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</si>
  <si>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</si>
  <si>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</si>
  <si>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</si>
  <si>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</si>
  <si>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</si>
  <si>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</si>
  <si>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</si>
  <si>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</si>
  <si>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</si>
  <si>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</si>
  <si>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</si>
  <si>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</si>
  <si>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</si>
  <si>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</si>
  <si>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</si>
  <si>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</si>
  <si>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</si>
  <si>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</si>
  <si>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</si>
  <si>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</si>
  <si>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</si>
  <si>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</si>
  <si>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</si>
  <si>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</si>
  <si>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</si>
  <si>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</si>
  <si>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</si>
  <si>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</si>
  <si>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</si>
  <si>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</si>
  <si>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</si>
  <si>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</si>
  <si>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</si>
  <si>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</si>
  <si>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</si>
  <si>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</si>
  <si>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</si>
  <si>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</si>
  <si>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</si>
  <si>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</si>
  <si>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</si>
  <si>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</si>
  <si>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</si>
  <si>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</si>
  <si>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</si>
  <si>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</si>
  <si>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</si>
  <si>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</si>
  <si>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</si>
  <si>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</si>
  <si>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</si>
  <si>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</si>
  <si>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</si>
  <si>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</si>
  <si>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</si>
  <si>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</si>
  <si>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</si>
  <si>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</si>
  <si>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</si>
  <si>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</si>
  <si>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</si>
  <si>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</si>
  <si>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</si>
  <si>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</si>
  <si>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</si>
  <si>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</si>
  <si>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</si>
  <si>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</si>
  <si>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</si>
  <si>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</si>
  <si>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</si>
  <si>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</si>
  <si>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</si>
  <si>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</si>
  <si>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</si>
  <si>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</si>
  <si>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</si>
  <si>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</si>
  <si>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</si>
  <si>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</si>
  <si>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</si>
  <si>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</si>
  <si>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</si>
  <si>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</si>
  <si>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</si>
  <si>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</si>
  <si>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</si>
  <si>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</si>
  <si>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</si>
  <si>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</si>
  <si>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</si>
  <si>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</si>
  <si>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</si>
  <si>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</si>
  <si>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</si>
  <si>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</si>
  <si>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</si>
  <si>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</si>
  <si>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</si>
  <si>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</si>
  <si>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</si>
  <si>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</si>
  <si>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</si>
  <si>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</si>
  <si>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</si>
  <si>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</si>
  <si>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</si>
  <si>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</si>
  <si>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</si>
  <si>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</si>
  <si>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</si>
  <si>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</si>
  <si>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</si>
  <si>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</si>
  <si>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</si>
  <si>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</si>
  <si>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</si>
  <si>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</si>
  <si>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</si>
  <si>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</si>
  <si>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</si>
  <si>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</si>
  <si>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</si>
  <si>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</si>
  <si>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</si>
  <si>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</si>
  <si>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</si>
  <si>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</si>
  <si>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</si>
  <si>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</si>
  <si>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</si>
  <si>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</si>
  <si>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</si>
  <si>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</si>
  <si>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</si>
  <si>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</si>
  <si>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</si>
  <si>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</si>
  <si>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</si>
  <si>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</si>
  <si>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</si>
  <si>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</si>
  <si>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</si>
  <si>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</si>
  <si>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</si>
  <si>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</si>
  <si>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</si>
  <si>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</si>
  <si>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</si>
  <si>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</si>
  <si>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</si>
  <si>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</si>
  <si>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</si>
  <si>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</si>
  <si>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</si>
  <si>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</si>
  <si>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</si>
  <si>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</si>
  <si>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</si>
  <si>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</si>
  <si>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</si>
  <si>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</si>
  <si>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</si>
  <si>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</si>
  <si>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</si>
  <si>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</si>
  <si>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</si>
  <si>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</si>
  <si>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</si>
  <si>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</si>
  <si>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</si>
  <si>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</si>
  <si>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</si>
  <si>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</si>
  <si>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</si>
  <si>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</si>
  <si>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</si>
  <si>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</si>
  <si>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</si>
  <si>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</si>
  <si>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</si>
  <si>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</si>
  <si>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</si>
  <si>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</si>
  <si>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</si>
  <si>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</si>
  <si>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</si>
  <si>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</si>
  <si>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</si>
  <si>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</si>
  <si>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</si>
  <si>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</si>
  <si>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</si>
  <si>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</si>
  <si>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</si>
  <si>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</si>
  <si>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</si>
  <si>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</si>
  <si>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</si>
  <si>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</si>
  <si>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</si>
  <si>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</si>
  <si>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</si>
  <si>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</si>
  <si>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</si>
  <si>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</si>
  <si>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</si>
  <si>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</si>
  <si>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</si>
  <si>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</si>
  <si>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</si>
  <si>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</si>
  <si>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</si>
  <si>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</si>
  <si>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</si>
  <si>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</si>
  <si>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</si>
  <si>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</si>
  <si>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</si>
  <si>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</si>
  <si>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</si>
  <si>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</si>
  <si>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</si>
  <si>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</si>
  <si>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</si>
  <si>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</si>
  <si>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</si>
  <si>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</si>
  <si>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</si>
  <si>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</si>
  <si>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</si>
  <si>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</si>
  <si>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</si>
  <si>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</si>
  <si>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</si>
  <si>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</si>
  <si>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</si>
  <si>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</si>
  <si>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</si>
  <si>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</si>
  <si>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</si>
  <si>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</si>
  <si>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</si>
  <si>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</si>
  <si>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</si>
  <si>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</si>
  <si>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</si>
  <si>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</si>
  <si>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</si>
  <si>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</si>
  <si>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</si>
  <si>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</si>
  <si>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</si>
  <si>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</si>
  <si>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</si>
  <si>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</si>
  <si>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</si>
  <si>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</si>
  <si>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</si>
  <si>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</si>
  <si>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</si>
  <si>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</si>
  <si>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</si>
  <si>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</si>
  <si>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</si>
  <si>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</si>
  <si>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</si>
  <si>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</si>
  <si>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</si>
  <si>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</si>
  <si>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</si>
  <si>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</si>
  <si>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</si>
  <si>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</si>
  <si>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</si>
  <si>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</si>
  <si>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</si>
  <si>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</si>
  <si>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</si>
  <si>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</si>
  <si>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</si>
  <si>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</si>
  <si>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</si>
  <si>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</si>
  <si>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</si>
  <si>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</si>
  <si>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</si>
  <si>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</si>
  <si>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</si>
  <si>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</si>
  <si>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</si>
  <si>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</si>
  <si>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</si>
  <si>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</si>
  <si>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</si>
  <si>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</si>
  <si>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</si>
  <si>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</si>
  <si>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</si>
  <si>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</si>
  <si>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</si>
  <si>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</si>
  <si>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</si>
  <si>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</si>
  <si>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</si>
  <si>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</si>
  <si>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</si>
  <si>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</si>
  <si>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</si>
  <si>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</si>
  <si>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</si>
  <si>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</si>
  <si>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</si>
  <si>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</si>
  <si>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</si>
  <si>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</si>
  <si>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</si>
  <si>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</si>
  <si>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</si>
  <si>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</si>
  <si>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</si>
  <si>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</si>
  <si>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</si>
  <si>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</si>
  <si>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</si>
  <si>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</si>
  <si>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</si>
  <si>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</si>
  <si>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</si>
  <si>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</si>
  <si>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</si>
  <si>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</si>
  <si>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</si>
  <si>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</si>
  <si>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</si>
  <si>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</si>
  <si>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</si>
  <si>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</si>
  <si>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</si>
  <si>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</si>
  <si>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</si>
  <si>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</si>
  <si>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</si>
  <si>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</si>
  <si>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</si>
  <si>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</si>
  <si>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</si>
  <si>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</si>
  <si>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</si>
  <si>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</si>
  <si>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</si>
  <si>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</si>
  <si>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</si>
  <si>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</si>
  <si>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</si>
  <si>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</si>
  <si>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</si>
  <si>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</si>
  <si>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</si>
  <si>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</si>
  <si>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</si>
  <si>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</si>
  <si>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</si>
  <si>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</si>
  <si>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</si>
  <si>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</si>
  <si>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</si>
  <si>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</si>
  <si>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</si>
  <si>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</si>
  <si>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</si>
  <si>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</si>
  <si>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</si>
  <si>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</si>
  <si>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</si>
  <si>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</si>
  <si>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</si>
  <si>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</si>
  <si>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</si>
  <si>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</si>
  <si>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</si>
  <si>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</si>
  <si>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</si>
  <si>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</si>
  <si>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</si>
  <si>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</si>
  <si>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</si>
  <si>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</si>
  <si>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</si>
  <si>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</si>
  <si>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</si>
  <si>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</si>
  <si>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</si>
  <si>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</si>
  <si>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</si>
  <si>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</si>
  <si>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</si>
  <si>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</si>
  <si>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</si>
  <si>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</si>
  <si>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</si>
  <si>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</si>
  <si>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</si>
  <si>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</si>
  <si>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</si>
  <si>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</si>
  <si>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</si>
  <si>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</si>
  <si>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</si>
  <si>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</si>
  <si>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</si>
  <si>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</si>
  <si>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</si>
  <si>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</si>
  <si>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</si>
  <si>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</si>
  <si>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</si>
  <si>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</si>
  <si>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</si>
  <si>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</si>
  <si>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</si>
  <si>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</si>
  <si>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</si>
  <si>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</si>
  <si>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</si>
  <si>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</si>
  <si>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</si>
  <si>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</si>
  <si>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</si>
  <si>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</si>
  <si>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</si>
  <si>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</si>
  <si>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</si>
  <si>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</si>
  <si>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</si>
  <si>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</si>
  <si>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</si>
  <si>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</si>
  <si>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</si>
  <si>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</si>
  <si>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</si>
  <si>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</si>
  <si>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</si>
  <si>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</si>
  <si>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</si>
  <si>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</si>
  <si>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</si>
  <si>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</si>
  <si>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</si>
  <si>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</si>
  <si>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</si>
  <si>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</si>
  <si>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</si>
  <si>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</si>
  <si>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</si>
  <si>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</si>
  <si>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</si>
  <si>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</si>
  <si>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</si>
  <si>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</si>
  <si>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</si>
  <si>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</si>
  <si>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</si>
  <si>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</si>
  <si>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</si>
  <si>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</si>
  <si>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</si>
  <si>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</si>
  <si>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</si>
  <si>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</si>
  <si>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</si>
  <si>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</si>
  <si>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</si>
  <si>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</si>
  <si>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</si>
  <si>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</si>
  <si>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</si>
  <si>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</si>
  <si>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</si>
  <si>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</si>
  <si>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</si>
  <si>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</si>
  <si>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</si>
  <si>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</si>
  <si>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</si>
  <si>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</si>
  <si>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</si>
  <si>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</si>
  <si>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</si>
  <si>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</si>
  <si>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</si>
  <si>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</si>
  <si>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</si>
  <si>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</si>
  <si>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</si>
  <si>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</si>
  <si>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</si>
  <si>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</si>
  <si>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</si>
  <si>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</si>
  <si>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</si>
  <si>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</si>
  <si>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</si>
  <si>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</si>
  <si>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</si>
  <si>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</si>
  <si>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</si>
  <si>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</si>
  <si>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</si>
  <si>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</si>
  <si>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</si>
  <si>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</si>
  <si>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</si>
  <si>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</si>
  <si>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</si>
  <si>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</si>
  <si>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</si>
  <si>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</si>
  <si>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</si>
  <si>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</si>
  <si>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</si>
  <si>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</si>
  <si>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</si>
  <si>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</si>
  <si>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</si>
  <si>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</si>
  <si>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</si>
  <si>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</si>
  <si>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</si>
  <si>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</si>
  <si>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</si>
  <si>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</si>
  <si>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</si>
  <si>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</si>
  <si>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</si>
  <si>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</si>
  <si>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</si>
  <si>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</si>
  <si>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</si>
  <si>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</si>
  <si>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</si>
  <si>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</si>
  <si>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</si>
  <si>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</si>
  <si>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</si>
  <si>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</si>
  <si>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</si>
  <si>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</si>
  <si>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</si>
  <si>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</si>
  <si>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</si>
  <si>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</si>
  <si>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</si>
  <si>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</si>
  <si>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</si>
  <si>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</si>
  <si>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</si>
  <si>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</si>
  <si>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</si>
  <si>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</si>
  <si>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</si>
  <si>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</si>
  <si>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</si>
  <si>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</si>
  <si>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</si>
  <si>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</si>
  <si>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</si>
  <si>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</si>
  <si>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</si>
  <si>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</si>
  <si>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</si>
  <si>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</si>
  <si>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</si>
  <si>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</si>
  <si>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</si>
  <si>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</si>
  <si>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</si>
  <si>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</si>
  <si>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</si>
  <si>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</si>
  <si>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</si>
  <si>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</si>
  <si>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</si>
  <si>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</si>
  <si>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</si>
  <si>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</si>
  <si>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</si>
  <si>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</si>
  <si>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</si>
  <si>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</si>
  <si>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</si>
  <si>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</si>
  <si>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</si>
  <si>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</si>
  <si>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</si>
  <si>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</si>
  <si>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</si>
  <si>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</si>
  <si>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</si>
  <si>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</si>
  <si>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</si>
  <si>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</si>
  <si>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</si>
  <si>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</si>
  <si>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</si>
  <si>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</si>
  <si>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</si>
  <si>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</si>
  <si>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</si>
  <si>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</si>
  <si>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</si>
  <si>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</si>
  <si>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</si>
  <si>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</si>
  <si>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</si>
  <si>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</si>
  <si>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</si>
  <si>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</si>
  <si>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</si>
  <si>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</si>
  <si>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</si>
  <si>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</si>
  <si>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</si>
  <si>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</si>
  <si>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</si>
  <si>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</si>
  <si>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</si>
  <si>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</si>
  <si>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</si>
  <si>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</si>
  <si>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</si>
  <si>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</si>
  <si>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</si>
  <si>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</si>
  <si>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</si>
  <si>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</si>
  <si>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</si>
  <si>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</si>
  <si>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</si>
  <si>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</si>
  <si>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</si>
  <si>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</si>
  <si>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</si>
  <si>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</si>
  <si>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</si>
  <si>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</si>
  <si>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</si>
  <si>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</si>
  <si>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</si>
  <si>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</si>
  <si>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</si>
  <si>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</si>
  <si>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</si>
  <si>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</si>
  <si>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</si>
  <si>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</si>
  <si>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</si>
  <si>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</si>
  <si>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</si>
  <si>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</si>
  <si>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</si>
  <si>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</si>
  <si>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</si>
  <si>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</si>
  <si>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</si>
  <si>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</si>
  <si>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</si>
  <si>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</si>
  <si>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</si>
  <si>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</si>
  <si>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</si>
  <si>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</si>
  <si>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</si>
  <si>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</si>
  <si>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</si>
  <si>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</si>
  <si>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</si>
  <si>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</si>
  <si>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</si>
  <si>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</si>
  <si>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</si>
  <si>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</si>
  <si>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</si>
  <si>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</si>
  <si>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</si>
  <si>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</si>
  <si>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</si>
  <si>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</si>
  <si>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</si>
  <si>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</si>
  <si>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</si>
  <si>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</si>
  <si>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</si>
  <si>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</si>
  <si>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</si>
  <si>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</si>
  <si>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</si>
  <si>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</si>
  <si>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</si>
  <si>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</si>
  <si>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</si>
  <si>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</si>
  <si>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</si>
  <si>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</si>
  <si>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</si>
  <si>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</si>
  <si>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</si>
  <si>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</si>
  <si>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</si>
  <si>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</si>
  <si>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</si>
  <si>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</si>
  <si>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</si>
  <si>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</si>
  <si>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</si>
  <si>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</si>
  <si>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</si>
  <si>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</si>
  <si>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</si>
  <si>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</si>
  <si>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</si>
  <si>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</si>
  <si>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</si>
  <si>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</si>
  <si>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</si>
  <si>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</si>
  <si>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</si>
  <si>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</si>
  <si>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</si>
  <si>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</si>
  <si>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</si>
  <si>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</si>
  <si>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</si>
  <si>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</si>
  <si>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</si>
  <si>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</si>
  <si>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</si>
  <si>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</si>
  <si>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</si>
  <si>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</si>
  <si>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</si>
  <si>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</si>
  <si>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</si>
  <si>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</si>
  <si>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</si>
  <si>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</si>
  <si>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</si>
  <si>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</si>
  <si>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</si>
  <si>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</si>
  <si>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</si>
  <si>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</si>
  <si>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</si>
  <si>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</si>
  <si>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</si>
  <si>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</si>
  <si>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</si>
  <si>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</si>
  <si>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</si>
  <si>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</si>
  <si>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</si>
  <si>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</si>
  <si>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</si>
  <si>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</si>
  <si>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</si>
  <si>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</si>
  <si>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</si>
  <si>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</si>
  <si>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</si>
  <si>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</si>
  <si>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</si>
  <si>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</si>
  <si>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</si>
  <si>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</si>
  <si>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</si>
  <si>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</si>
  <si>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</si>
  <si>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</si>
  <si>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</si>
  <si>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</si>
  <si>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</si>
  <si>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</si>
  <si>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</si>
  <si>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</si>
  <si>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</si>
  <si>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</si>
  <si>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</si>
  <si>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</si>
  <si>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</si>
  <si>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</si>
  <si>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</si>
  <si>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</si>
  <si>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</si>
  <si>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</si>
  <si>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</si>
  <si>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</si>
  <si>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</si>
  <si>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</si>
  <si>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</si>
  <si>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</si>
  <si>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</si>
  <si>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</si>
  <si>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</si>
  <si>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</si>
  <si>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</si>
  <si>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</si>
  <si>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</si>
  <si>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</si>
  <si>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</si>
  <si>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</si>
  <si>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</si>
  <si>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</si>
  <si>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</si>
  <si>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</si>
  <si>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</si>
  <si>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</si>
  <si>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</si>
  <si>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</si>
  <si>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</si>
  <si>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</si>
  <si>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</si>
  <si>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</si>
  <si>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</si>
  <si>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</si>
  <si>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</si>
  <si>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</si>
  <si>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</si>
  <si>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</si>
  <si>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</si>
  <si>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</si>
  <si>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</si>
  <si>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</si>
  <si>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</si>
  <si>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</si>
  <si>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</si>
  <si>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</si>
  <si>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</si>
  <si>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</si>
  <si>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</si>
  <si>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</si>
  <si>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</si>
  <si>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</si>
  <si>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</si>
  <si>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</si>
  <si>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</si>
  <si>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</si>
  <si>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</si>
  <si>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</si>
  <si>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</si>
  <si>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</si>
  <si>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</si>
  <si>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</si>
  <si>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</si>
  <si>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</si>
  <si>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</si>
  <si>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</si>
  <si>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</si>
  <si>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</si>
  <si>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</si>
  <si>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</si>
  <si>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</si>
  <si>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</si>
  <si>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</si>
  <si>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</si>
  <si>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</si>
  <si>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</si>
  <si>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</si>
  <si>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</si>
  <si>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</si>
  <si>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</si>
  <si>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</si>
  <si>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</si>
  <si>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</si>
  <si>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</si>
  <si>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</si>
  <si>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</si>
  <si>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</si>
  <si>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</si>
  <si>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</si>
  <si>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</si>
  <si>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</si>
  <si>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</si>
  <si>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</si>
  <si>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</si>
  <si>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</si>
  <si>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</si>
  <si>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</si>
  <si>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</si>
  <si>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</si>
  <si>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</si>
  <si>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</si>
  <si>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</si>
  <si>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</si>
  <si>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</si>
  <si>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</si>
  <si>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</si>
  <si>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</si>
  <si>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</si>
  <si>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</si>
  <si>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</si>
  <si>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</si>
  <si>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</si>
  <si>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</si>
  <si>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</si>
  <si>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</si>
  <si>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</si>
  <si>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</si>
  <si>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</si>
  <si>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</si>
  <si>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</si>
  <si>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</si>
  <si>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</si>
  <si>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</si>
  <si>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</si>
  <si>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</si>
  <si>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</si>
  <si>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</si>
  <si>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</si>
  <si>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</si>
  <si>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</si>
  <si>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</si>
  <si>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</si>
  <si>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</si>
  <si>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</si>
  <si>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</si>
  <si>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</si>
  <si>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</si>
  <si>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</si>
  <si>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</si>
  <si>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</si>
  <si>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</si>
  <si>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</si>
  <si>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</si>
  <si>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</si>
  <si>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</si>
  <si>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</si>
  <si>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</si>
  <si>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</si>
  <si>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</si>
  <si>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</si>
  <si>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</si>
  <si>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</si>
  <si>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</si>
  <si>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</si>
  <si>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</si>
  <si>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</si>
  <si>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</si>
  <si>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</si>
  <si>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</si>
  <si>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</si>
  <si>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</si>
  <si>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</si>
  <si>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</si>
  <si>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</si>
  <si>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</si>
  <si>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</si>
  <si>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</si>
  <si>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</si>
  <si>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</si>
  <si>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</si>
  <si>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</si>
  <si>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</si>
  <si>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</si>
  <si>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</si>
  <si>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</si>
  <si>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</si>
  <si>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</si>
  <si>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</si>
  <si>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</si>
  <si>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</si>
  <si>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</si>
  <si>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</si>
  <si>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</si>
  <si>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</si>
  <si>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</si>
  <si>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</si>
  <si>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</si>
  <si>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</si>
  <si>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</si>
  <si>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</si>
  <si>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</si>
  <si>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</si>
  <si>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</si>
  <si>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</si>
  <si>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</si>
  <si>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</si>
  <si>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</si>
  <si>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</si>
  <si>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</si>
  <si>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</si>
  <si>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</si>
  <si>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</si>
  <si>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</si>
  <si>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</si>
  <si>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</si>
  <si>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</si>
  <si>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</si>
  <si>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</si>
  <si>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</si>
  <si>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</si>
  <si>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</si>
  <si>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</si>
  <si>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</si>
  <si>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</si>
  <si>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</si>
  <si>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</si>
  <si>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</si>
  <si>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</si>
  <si>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</si>
  <si>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</si>
  <si>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</si>
  <si>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</si>
  <si>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</si>
  <si>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</si>
  <si>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</si>
  <si>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</si>
  <si>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</si>
  <si>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</si>
  <si>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</si>
  <si>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</si>
  <si>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</si>
  <si>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</si>
  <si>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</si>
  <si>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</si>
  <si>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</si>
  <si>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</si>
  <si>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</si>
  <si>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</si>
  <si>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</si>
  <si>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</si>
  <si>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</si>
  <si>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</si>
  <si>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</si>
  <si>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</si>
  <si>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</si>
  <si>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</si>
  <si>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</si>
  <si>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</si>
  <si>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</si>
  <si>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</si>
  <si>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</si>
  <si>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</si>
  <si>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</si>
  <si>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</si>
  <si>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</si>
  <si>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</si>
  <si>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</si>
  <si>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</si>
  <si>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</si>
  <si>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</si>
  <si>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</si>
  <si>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</si>
  <si>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</si>
  <si>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</si>
  <si>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</si>
  <si>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</si>
  <si>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</si>
  <si>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</si>
  <si>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</si>
  <si>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</si>
  <si>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</si>
  <si>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</si>
  <si>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</si>
  <si>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</si>
  <si>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</si>
  <si>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</si>
  <si>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</si>
  <si>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</si>
  <si>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</si>
  <si>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</si>
  <si>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</si>
  <si>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</si>
  <si>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</si>
  <si>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</si>
  <si>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</si>
  <si>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</si>
  <si>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</si>
  <si>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</si>
  <si>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</si>
  <si>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</si>
  <si>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</si>
  <si>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</si>
  <si>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</si>
  <si>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</si>
  <si>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</si>
  <si>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</si>
  <si>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</si>
  <si>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</si>
  <si>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</si>
  <si>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</si>
  <si>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</si>
  <si>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</si>
  <si>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</si>
  <si>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</si>
  <si>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</si>
  <si>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</si>
  <si>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</si>
  <si>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</si>
  <si>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</si>
  <si>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</si>
  <si>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</si>
  <si>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</si>
  <si>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</si>
  <si>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</si>
  <si>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</si>
  <si>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</si>
  <si>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</si>
  <si>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</si>
  <si>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</si>
  <si>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</si>
  <si>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</si>
  <si>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</si>
  <si>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</si>
  <si>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</si>
  <si>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</si>
  <si>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</si>
  <si>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</si>
  <si>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</si>
  <si>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</si>
  <si>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</si>
  <si>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</si>
  <si>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</si>
  <si>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</si>
  <si>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</si>
  <si>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</si>
  <si>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</si>
  <si>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</si>
  <si>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</si>
  <si>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</si>
  <si>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</si>
  <si>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</si>
  <si>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</si>
  <si>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</si>
  <si>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</si>
  <si>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</si>
  <si>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</si>
  <si>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</si>
  <si>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</si>
  <si>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</si>
  <si>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</si>
  <si>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</si>
  <si>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</si>
  <si>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</si>
  <si>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</si>
  <si>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</si>
  <si>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</si>
  <si>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</si>
  <si>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</si>
  <si>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</si>
  <si>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</si>
  <si>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</si>
  <si>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</si>
  <si>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</si>
  <si>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</si>
  <si>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</si>
  <si>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</si>
  <si>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</si>
  <si>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</si>
  <si>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</si>
  <si>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</si>
  <si>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</si>
  <si>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</si>
  <si>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</si>
  <si>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</si>
  <si>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</si>
  <si>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</si>
  <si>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</si>
  <si>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</si>
  <si>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</si>
  <si>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</si>
  <si>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</si>
  <si>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</si>
  <si>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</si>
  <si>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</si>
  <si>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</si>
  <si>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</si>
  <si>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</si>
  <si>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</si>
  <si>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</si>
  <si>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</si>
  <si>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</si>
  <si>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</si>
  <si>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</si>
  <si>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</si>
  <si>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</si>
  <si>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</si>
  <si>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</si>
  <si>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</si>
  <si>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</si>
  <si>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</si>
  <si>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</si>
  <si>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</si>
  <si>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</si>
  <si>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</si>
  <si>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</si>
  <si>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</si>
  <si>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</si>
  <si>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</si>
  <si>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</si>
  <si>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</si>
  <si>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</si>
  <si>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</si>
  <si>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</si>
  <si>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</si>
  <si>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</si>
  <si>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</si>
  <si>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</si>
  <si>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</si>
  <si>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</si>
  <si>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</si>
  <si>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</si>
  <si>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</si>
  <si>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</si>
  <si>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</si>
  <si>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</si>
  <si>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</si>
  <si>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</si>
  <si>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</si>
  <si>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</si>
  <si>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</si>
  <si>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</si>
  <si>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</si>
  <si>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</si>
  <si>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</si>
  <si>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</si>
  <si>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</si>
  <si>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</si>
  <si>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</si>
  <si>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</si>
  <si>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</si>
  <si>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</si>
  <si>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</si>
  <si>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</si>
  <si>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</si>
  <si>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</si>
  <si>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</si>
  <si>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</si>
  <si>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</si>
  <si>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</si>
  <si>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</si>
  <si>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</si>
  <si>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</si>
  <si>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</si>
  <si>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</si>
  <si>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</si>
  <si>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</si>
  <si>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</si>
  <si>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</si>
  <si>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</si>
  <si>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</si>
  <si>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</si>
  <si>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</si>
  <si>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</si>
  <si>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</si>
  <si>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</si>
  <si>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</si>
  <si>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</si>
  <si>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</si>
  <si>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</si>
  <si>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</si>
  <si>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</si>
  <si>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</si>
  <si>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</si>
  <si>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</si>
  <si>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</si>
  <si>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</si>
  <si>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</si>
  <si>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</si>
  <si>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</si>
  <si>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</si>
  <si>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</si>
  <si>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</si>
  <si>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</si>
  <si>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</si>
  <si>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</si>
  <si>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</si>
  <si>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</si>
  <si>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</si>
  <si>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</si>
  <si>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</si>
  <si>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</si>
  <si>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</si>
  <si>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</si>
  <si>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</si>
  <si>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</si>
  <si>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</si>
  <si>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</si>
  <si>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</si>
  <si>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</si>
  <si>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</si>
  <si>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</si>
  <si>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</si>
  <si>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</si>
  <si>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</si>
  <si>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</si>
  <si>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</si>
  <si>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</si>
  <si>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</si>
  <si>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</si>
  <si>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</si>
  <si>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</si>
  <si>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</si>
  <si>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</si>
  <si>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</si>
  <si>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</si>
  <si>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</si>
  <si>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</si>
  <si>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</si>
  <si>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</si>
  <si>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</si>
  <si>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</si>
  <si>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</si>
  <si>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</si>
  <si>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</si>
  <si>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</si>
  <si>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</si>
  <si>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</si>
  <si>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</si>
  <si>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</si>
  <si>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</si>
  <si>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</si>
  <si>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</si>
  <si>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</si>
  <si>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</si>
  <si>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</si>
  <si>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</si>
  <si>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</si>
  <si>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</si>
  <si>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</si>
  <si>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</si>
  <si>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</si>
  <si>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</si>
  <si>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</si>
  <si>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</si>
  <si>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</si>
  <si>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</si>
  <si>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</si>
  <si>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</si>
  <si>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</si>
  <si>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</si>
  <si>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</si>
  <si>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</si>
  <si>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</si>
  <si>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</si>
  <si>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</si>
  <si>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</si>
  <si>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</si>
  <si>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</si>
  <si>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</si>
  <si>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</si>
  <si>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</si>
  <si>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</si>
  <si>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</si>
  <si>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</si>
  <si>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</si>
  <si>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</si>
  <si>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</si>
  <si>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</si>
  <si>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</si>
  <si>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</si>
  <si>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</si>
  <si>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</si>
  <si>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</si>
  <si>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</si>
  <si>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</si>
  <si>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</si>
  <si>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</si>
  <si>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</si>
  <si>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</si>
  <si>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</si>
  <si>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</si>
  <si>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</si>
  <si>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</si>
  <si>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</si>
  <si>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</si>
  <si>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</si>
  <si>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</si>
  <si>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</si>
  <si>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</si>
  <si>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</si>
  <si>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</si>
  <si>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</si>
  <si>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</si>
  <si>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</si>
  <si>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</si>
  <si>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</si>
  <si>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</si>
  <si>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</si>
  <si>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</si>
  <si>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</si>
  <si>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</si>
  <si>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</si>
  <si>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</si>
  <si>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</si>
  <si>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</si>
  <si>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</si>
  <si>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</si>
  <si>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</si>
  <si>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</si>
  <si>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</si>
  <si>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</si>
  <si>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</si>
  <si>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</si>
  <si>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</si>
  <si>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</si>
  <si>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</si>
  <si>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</si>
  <si>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</si>
  <si>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</si>
  <si>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</si>
  <si>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</si>
  <si>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</si>
  <si>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</si>
  <si>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</si>
  <si>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</si>
  <si>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</si>
  <si>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</si>
  <si>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</si>
  <si>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</si>
  <si>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</si>
  <si>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</si>
  <si>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</si>
  <si>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</si>
  <si>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</si>
  <si>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</si>
  <si>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</si>
  <si>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</si>
  <si>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</si>
  <si>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</si>
  <si>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</si>
  <si>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</si>
  <si>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</si>
  <si>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</si>
  <si>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</si>
  <si>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</si>
  <si>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</si>
  <si>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</si>
  <si>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</si>
  <si>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</si>
  <si>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</si>
  <si>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</si>
  <si>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</si>
  <si>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</si>
  <si>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</si>
  <si>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</si>
  <si>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</si>
  <si>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</si>
  <si>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</si>
  <si>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</si>
  <si>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</si>
  <si>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</si>
  <si>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</si>
  <si>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</si>
  <si>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</si>
  <si>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</si>
  <si>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</si>
  <si>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</si>
  <si>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</si>
  <si>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</si>
  <si>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</si>
  <si>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</si>
  <si>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</si>
  <si>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</si>
  <si>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</si>
  <si>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</si>
  <si>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</si>
  <si>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</si>
  <si>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</si>
  <si>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</si>
  <si>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</si>
  <si>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</si>
  <si>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</si>
  <si>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</si>
  <si>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</si>
  <si>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</si>
  <si>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</si>
  <si>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</si>
  <si>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</si>
  <si>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</si>
  <si>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</si>
  <si>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</si>
  <si>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</si>
  <si>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</si>
  <si>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</si>
  <si>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</si>
  <si>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</si>
  <si>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</si>
  <si>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</si>
  <si>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</si>
  <si>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</si>
  <si>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</si>
  <si>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</si>
  <si>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</si>
  <si>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</si>
  <si>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</si>
  <si>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</si>
  <si>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</si>
  <si>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</si>
  <si>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</si>
  <si>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</si>
  <si>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</si>
  <si>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</si>
  <si>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</si>
  <si>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</si>
  <si>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</si>
  <si>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</si>
  <si>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</si>
  <si>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</si>
  <si>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</si>
  <si>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</si>
  <si>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</si>
  <si>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</si>
  <si>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</si>
  <si>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</si>
  <si>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</si>
  <si>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</si>
  <si>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</si>
  <si>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</si>
  <si>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</si>
  <si>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</si>
  <si>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</si>
  <si>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</si>
  <si>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</si>
  <si>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</si>
  <si>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</si>
  <si>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</si>
  <si>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</si>
  <si>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</si>
  <si>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</si>
  <si>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</si>
  <si>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</si>
  <si>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</si>
  <si>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</si>
  <si>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</si>
  <si>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</si>
  <si>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</si>
  <si>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</si>
  <si>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</si>
  <si>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</si>
  <si>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</si>
  <si>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</si>
  <si>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</si>
  <si>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</si>
  <si>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</si>
  <si>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</si>
  <si>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</si>
  <si>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</si>
  <si>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</si>
  <si>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</si>
  <si>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</si>
  <si>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</si>
  <si>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</si>
  <si>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</si>
  <si>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</si>
  <si>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</si>
  <si>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</si>
  <si>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</si>
  <si>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</si>
  <si>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</si>
  <si>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</si>
  <si>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</si>
  <si>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</si>
  <si>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</si>
  <si>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</si>
  <si>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</si>
  <si>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</si>
  <si>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</si>
  <si>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</si>
  <si>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</si>
  <si>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</si>
  <si>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</si>
  <si>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</si>
  <si>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</si>
  <si>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</si>
  <si>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</si>
  <si>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</si>
  <si>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</si>
  <si>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</si>
  <si>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</si>
  <si>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</si>
  <si>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</si>
  <si>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</si>
  <si>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</si>
  <si>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</si>
  <si>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</si>
  <si>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</si>
  <si>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</si>
  <si>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</si>
  <si>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</si>
  <si>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</si>
  <si>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</si>
  <si>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</si>
  <si>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</si>
  <si>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</si>
  <si>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</si>
  <si>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</si>
  <si>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</si>
  <si>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</si>
  <si>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</si>
  <si>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</si>
  <si>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</si>
  <si>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</si>
  <si>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</si>
  <si>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</si>
  <si>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</si>
  <si>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</si>
  <si>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</si>
  <si>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</si>
  <si>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</si>
  <si>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</si>
  <si>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</si>
  <si>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</si>
  <si>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</si>
  <si>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</si>
  <si>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</si>
  <si>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</si>
  <si>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</si>
  <si>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</si>
  <si>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</si>
  <si>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</si>
  <si>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</si>
  <si>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</si>
  <si>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</si>
  <si>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</si>
  <si>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</si>
  <si>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</si>
  <si>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</si>
  <si>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</si>
  <si>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</si>
  <si>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</si>
  <si>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</si>
  <si>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</si>
  <si>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</si>
  <si>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</si>
  <si>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</si>
  <si>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</si>
  <si>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</si>
  <si>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</si>
  <si>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</si>
  <si>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</si>
  <si>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</si>
  <si>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</si>
  <si>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</si>
  <si>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</si>
  <si>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</si>
  <si>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</si>
  <si>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</si>
  <si>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</si>
  <si>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</si>
  <si>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</si>
  <si>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</si>
  <si>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</si>
  <si>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</si>
  <si>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</si>
  <si>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</si>
  <si>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</si>
  <si>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</si>
  <si>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</si>
  <si>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</si>
  <si>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</si>
  <si>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</si>
  <si>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</si>
  <si>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</si>
  <si>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</si>
  <si>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</si>
  <si>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</si>
  <si>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</si>
  <si>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</si>
  <si>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</si>
  <si>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</si>
  <si>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</si>
  <si>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</si>
  <si>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</si>
  <si>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</si>
  <si>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</si>
  <si>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</si>
  <si>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</si>
  <si>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</si>
  <si>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</si>
  <si>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</si>
  <si>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</si>
  <si>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</si>
  <si>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</si>
  <si>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</si>
  <si>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</si>
  <si>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</si>
  <si>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</si>
  <si>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</si>
  <si>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</si>
  <si>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</si>
  <si>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</si>
  <si>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</si>
  <si>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</si>
  <si>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</si>
  <si>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</si>
  <si>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</si>
  <si>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</si>
  <si>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</si>
  <si>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</si>
  <si>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</si>
  <si>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</si>
  <si>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</si>
  <si>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</si>
  <si>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</si>
  <si>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</si>
  <si>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</si>
  <si>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</si>
  <si>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</si>
  <si>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</si>
  <si>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</si>
  <si>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</si>
  <si>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</si>
  <si>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</si>
  <si>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</si>
  <si>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</si>
  <si>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</si>
  <si>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</si>
  <si>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</si>
  <si>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</si>
  <si>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</si>
  <si>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</si>
  <si>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</si>
  <si>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</si>
  <si>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</si>
  <si>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</si>
  <si>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</si>
  <si>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</si>
  <si>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</si>
  <si>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</si>
  <si>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</si>
  <si>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</si>
  <si>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</si>
  <si>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</si>
  <si>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</si>
  <si>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</si>
  <si>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</si>
  <si>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</si>
  <si>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</si>
  <si>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</si>
  <si>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</si>
  <si>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</si>
  <si>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</si>
  <si>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</si>
  <si>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</si>
  <si>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</si>
  <si>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</si>
  <si>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</si>
  <si>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</si>
  <si>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</si>
  <si>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</si>
  <si>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</si>
  <si>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</si>
  <si>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</si>
  <si>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</si>
  <si>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</si>
  <si>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</si>
  <si>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</si>
  <si>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</si>
  <si>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</si>
  <si>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</si>
  <si>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</si>
  <si>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</si>
  <si>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</si>
  <si>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</si>
  <si>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</si>
  <si>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</si>
  <si>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</si>
  <si>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</si>
  <si>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</si>
  <si>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</si>
  <si>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</si>
  <si>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</si>
  <si>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</si>
  <si>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</si>
  <si>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</si>
  <si>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</si>
  <si>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</si>
  <si>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</si>
  <si>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</si>
  <si>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</si>
  <si>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</si>
  <si>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</si>
  <si>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</si>
  <si>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</si>
  <si>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</si>
  <si>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</si>
  <si>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</si>
  <si>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</si>
  <si>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</si>
  <si>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</si>
  <si>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</si>
  <si>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</si>
  <si>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</si>
  <si>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</si>
  <si>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</si>
  <si>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</si>
  <si>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</si>
  <si>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</si>
  <si>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</si>
  <si>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</si>
  <si>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</si>
  <si>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</si>
  <si>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</si>
  <si>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</si>
  <si>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</si>
  <si>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</si>
  <si>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</si>
  <si>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</si>
  <si>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</si>
  <si>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</si>
  <si>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</si>
  <si>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</si>
  <si>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</si>
  <si>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</si>
  <si>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</si>
  <si>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</si>
  <si>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</si>
  <si>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</si>
  <si>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</si>
  <si>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</si>
  <si>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</si>
  <si>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</si>
  <si>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</si>
  <si>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</si>
  <si>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</si>
  <si>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</si>
  <si>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</si>
  <si>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</si>
  <si>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</si>
  <si>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</si>
  <si>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</si>
  <si>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</si>
  <si>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</si>
  <si>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</si>
  <si>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</si>
  <si>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</si>
  <si>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</si>
  <si>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</si>
  <si>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</si>
  <si>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</si>
  <si>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</si>
  <si>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</si>
  <si>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</si>
  <si>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</si>
  <si>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</si>
  <si>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</si>
  <si>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</si>
  <si>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</si>
  <si>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</si>
  <si>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</si>
  <si>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</si>
  <si>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</si>
  <si>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</si>
  <si>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</si>
  <si>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</si>
  <si>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</si>
  <si>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</si>
  <si>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</si>
  <si>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</si>
  <si>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</si>
  <si>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</si>
  <si>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</si>
  <si>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</si>
  <si>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</si>
  <si>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</si>
  <si>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</si>
  <si>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</si>
  <si>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</si>
  <si>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</si>
  <si>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</si>
  <si>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</si>
  <si>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</si>
  <si>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</si>
  <si>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</si>
  <si>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</si>
  <si>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</si>
  <si>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</si>
  <si>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</si>
  <si>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</si>
  <si>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</si>
  <si>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</si>
  <si>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</si>
  <si>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</si>
  <si>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</si>
  <si>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</si>
  <si>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</si>
  <si>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</si>
  <si>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</si>
  <si>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</si>
  <si>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</si>
  <si>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</si>
  <si>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</si>
  <si>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</si>
  <si>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</si>
  <si>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</si>
  <si>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</si>
  <si>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</si>
  <si>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</si>
  <si>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</si>
  <si>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</si>
  <si>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</si>
  <si>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</si>
  <si>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</si>
  <si>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</si>
  <si>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</si>
  <si>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</si>
  <si>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</si>
  <si>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</si>
  <si>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</si>
  <si>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</si>
  <si>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</si>
  <si>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</si>
  <si>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</si>
  <si>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</si>
  <si>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</si>
  <si>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</si>
  <si>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</si>
  <si>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</si>
  <si>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</si>
  <si>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</si>
  <si>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</si>
  <si>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</si>
  <si>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</si>
  <si>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</si>
  <si>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</si>
  <si>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</si>
  <si>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</si>
  <si>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</si>
  <si>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</si>
  <si>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</si>
  <si>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</si>
  <si>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</si>
  <si>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</si>
  <si>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</si>
  <si>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</si>
  <si>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</si>
  <si>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</si>
  <si>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</si>
  <si>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</si>
  <si>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</si>
  <si>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</si>
  <si>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</si>
  <si>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</si>
  <si>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</si>
  <si>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</si>
  <si>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</si>
  <si>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</si>
  <si>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</si>
  <si>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</si>
  <si>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</si>
  <si>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</si>
  <si>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</si>
  <si>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</si>
  <si>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</si>
  <si>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</si>
  <si>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</si>
  <si>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</si>
  <si>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</si>
  <si>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</si>
  <si>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</si>
  <si>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</si>
  <si>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</si>
  <si>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</si>
  <si>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</si>
  <si>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</si>
  <si>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</si>
  <si>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</si>
  <si>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</si>
  <si>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</si>
  <si>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</si>
  <si>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</si>
  <si>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</si>
  <si>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</si>
  <si>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</si>
  <si>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</si>
  <si>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</si>
  <si>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</si>
  <si>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</si>
  <si>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</si>
  <si>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</si>
  <si>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</si>
  <si>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</si>
  <si>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</si>
  <si>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</si>
  <si>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</si>
  <si>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</si>
  <si>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</si>
  <si>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</si>
  <si>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</si>
  <si>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</si>
  <si>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</si>
  <si>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</si>
  <si>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</si>
  <si>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</si>
  <si>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</si>
  <si>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</si>
  <si>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</si>
  <si>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</si>
  <si>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</si>
  <si>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</si>
  <si>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</si>
  <si>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</si>
  <si>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</si>
  <si>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</si>
  <si>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</si>
  <si>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</si>
  <si>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</si>
  <si>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</si>
  <si>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</si>
  <si>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</si>
  <si>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</si>
  <si>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</si>
  <si>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</si>
  <si>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</si>
  <si>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</si>
  <si>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</si>
  <si>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</si>
  <si>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</si>
  <si>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</si>
  <si>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</si>
  <si>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</si>
  <si>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</si>
  <si>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</si>
  <si>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</si>
  <si>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</si>
  <si>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</si>
  <si>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</si>
  <si>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</si>
  <si>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</si>
  <si>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</si>
  <si>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</si>
  <si>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</si>
  <si>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</si>
  <si>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</si>
  <si>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</si>
  <si>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</si>
  <si>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</si>
  <si>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</si>
  <si>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</si>
  <si>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</si>
  <si>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</si>
  <si>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</si>
  <si>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</si>
  <si>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</si>
  <si>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</si>
  <si>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</si>
  <si>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</si>
  <si>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</si>
  <si>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</si>
  <si>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</si>
  <si>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</si>
  <si>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</si>
  <si>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</si>
  <si>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</si>
  <si>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</si>
  <si>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</si>
  <si>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</si>
  <si>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</si>
  <si>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</si>
  <si>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</si>
  <si>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</si>
  <si>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</si>
  <si>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</si>
  <si>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</si>
  <si>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</si>
  <si>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</si>
  <si>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</si>
  <si>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</si>
  <si>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</si>
  <si>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</si>
  <si>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</si>
  <si>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</si>
  <si>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</si>
  <si>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</si>
  <si>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</si>
  <si>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</si>
  <si>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</si>
  <si>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</si>
  <si>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</si>
  <si>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</si>
  <si>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</si>
  <si>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</si>
  <si>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</si>
  <si>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</si>
  <si>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</si>
  <si>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</si>
  <si>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</si>
  <si>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</si>
  <si>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</si>
  <si>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</si>
  <si>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</si>
  <si>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</si>
  <si>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</si>
  <si>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</si>
  <si>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</si>
  <si>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</si>
  <si>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</si>
  <si>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</si>
  <si>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</si>
  <si>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</si>
  <si>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</si>
  <si>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</si>
  <si>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</si>
  <si>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</si>
  <si>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</si>
  <si>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</si>
  <si>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</si>
  <si>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</si>
  <si>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</si>
  <si>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</si>
  <si>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</si>
  <si>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</si>
  <si>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</si>
  <si>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</si>
  <si>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</si>
  <si>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</si>
  <si>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</si>
  <si>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</si>
  <si>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</si>
  <si>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</si>
  <si>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</si>
  <si>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</si>
  <si>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</si>
  <si>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</si>
  <si>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</si>
  <si>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</si>
  <si>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</si>
  <si>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</si>
  <si>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</si>
  <si>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</si>
  <si>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</si>
  <si>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</si>
  <si>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</si>
  <si>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</si>
  <si>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</si>
  <si>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</si>
  <si>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</si>
  <si>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</si>
  <si>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</si>
  <si>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</si>
  <si>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</si>
  <si>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</si>
  <si>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</si>
  <si>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</si>
  <si>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</si>
  <si>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</si>
  <si>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</si>
  <si>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</si>
  <si>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</si>
  <si>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</si>
  <si>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</si>
  <si>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</si>
  <si>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</si>
  <si>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</si>
  <si>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</si>
  <si>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</si>
  <si>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</si>
  <si>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</si>
  <si>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</si>
  <si>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</si>
  <si>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</si>
  <si>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</si>
  <si>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</si>
  <si>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</si>
  <si>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</si>
  <si>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</si>
  <si>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</si>
  <si>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</si>
  <si>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</si>
  <si>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</si>
  <si>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</si>
  <si>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</si>
  <si>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</si>
  <si>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</si>
  <si>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</si>
  <si>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</si>
  <si>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</si>
  <si>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</si>
  <si>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</si>
  <si>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</si>
  <si>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</si>
  <si>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</si>
  <si>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</si>
  <si>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</si>
  <si>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</si>
  <si>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</si>
  <si>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</si>
  <si>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</si>
  <si>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</si>
  <si>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</si>
  <si>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</si>
  <si>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</si>
  <si>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</si>
  <si>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</si>
  <si>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</si>
  <si>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</si>
  <si>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</si>
  <si>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</si>
  <si>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</si>
  <si>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</si>
  <si>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</si>
  <si>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</si>
  <si>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</si>
  <si>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</si>
  <si>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</si>
  <si>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</si>
  <si>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</si>
  <si>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</si>
  <si>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</si>
  <si>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</si>
  <si>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</si>
  <si>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</si>
  <si>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</si>
  <si>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</si>
  <si>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</si>
  <si>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</si>
  <si>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</si>
  <si>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</si>
  <si>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</si>
  <si>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</si>
  <si>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</si>
  <si>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</si>
  <si>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</si>
  <si>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</si>
  <si>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</si>
  <si>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</si>
  <si>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</si>
  <si>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</si>
  <si>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</si>
  <si>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</si>
  <si>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</si>
  <si>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</si>
  <si>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</si>
  <si>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</si>
  <si>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</si>
  <si>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</si>
  <si>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</si>
  <si>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</si>
  <si>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</si>
  <si>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</si>
  <si>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</si>
  <si>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</si>
  <si>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</si>
  <si>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</si>
  <si>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</si>
  <si>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</si>
  <si>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</si>
  <si>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</si>
  <si>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</si>
  <si>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</si>
  <si>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</si>
  <si>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</si>
  <si>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</si>
  <si>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</si>
  <si>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</si>
  <si>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</si>
  <si>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</si>
  <si>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</si>
  <si>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</si>
  <si>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</si>
  <si>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</si>
  <si>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</si>
  <si>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</si>
  <si>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</si>
  <si>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</si>
  <si>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</si>
  <si>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</si>
  <si>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</si>
  <si>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</si>
  <si>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</si>
  <si>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</si>
  <si>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</si>
  <si>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</si>
  <si>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</si>
  <si>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</si>
  <si>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</si>
  <si>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</si>
  <si>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</si>
  <si>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</si>
  <si>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</si>
  <si>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</si>
  <si>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</si>
  <si>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</si>
  <si>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</si>
  <si>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</si>
  <si>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</si>
  <si>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</si>
  <si>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</si>
  <si>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</si>
  <si>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</si>
  <si>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</si>
  <si>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</si>
  <si>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</si>
  <si>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</si>
  <si>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</si>
  <si>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</si>
  <si>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</si>
  <si>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</si>
  <si>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</si>
  <si>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</si>
  <si>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</si>
  <si>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</si>
  <si>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</si>
  <si>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</si>
  <si>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</si>
  <si>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</si>
  <si>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</si>
  <si>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</si>
  <si>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</si>
  <si>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</si>
  <si>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</si>
  <si>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</si>
  <si>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</si>
  <si>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</si>
  <si>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</si>
  <si>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</si>
  <si>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</si>
  <si>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</si>
  <si>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</si>
  <si>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</si>
  <si>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</si>
  <si>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</si>
  <si>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</si>
  <si>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</si>
  <si>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</si>
  <si>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</si>
  <si>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</si>
  <si>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</si>
  <si>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</si>
  <si>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</si>
  <si>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</si>
  <si>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</si>
  <si>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</si>
  <si>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</si>
  <si>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</si>
  <si>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</si>
  <si>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</si>
  <si>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</si>
  <si>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</si>
  <si>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</si>
  <si>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</si>
  <si>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</si>
  <si>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</si>
  <si>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</si>
  <si>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</si>
  <si>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</si>
  <si>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</si>
  <si>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</si>
  <si>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</si>
  <si>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</si>
  <si>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</si>
  <si>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</si>
  <si>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</si>
  <si>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</si>
  <si>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</si>
  <si>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</si>
  <si>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</si>
  <si>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</si>
  <si>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</si>
  <si>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</si>
  <si>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</si>
  <si>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</si>
  <si>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</si>
  <si>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</si>
  <si>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</si>
  <si>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</si>
  <si>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</si>
  <si>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</si>
  <si>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</si>
  <si>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</si>
  <si>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</si>
  <si>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</si>
  <si>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</si>
  <si>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</si>
  <si>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</si>
  <si>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</si>
  <si>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</si>
  <si>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</si>
  <si>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</si>
  <si>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</si>
  <si>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</si>
  <si>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</si>
  <si>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</si>
  <si>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</si>
  <si>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</si>
  <si>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</si>
  <si>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</si>
  <si>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</si>
  <si>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</si>
  <si>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</si>
  <si>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</si>
  <si>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</si>
  <si>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</si>
  <si>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</si>
  <si>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</si>
  <si>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</si>
  <si>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</si>
  <si>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</si>
  <si>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</si>
  <si>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</si>
  <si>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</si>
  <si>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</si>
  <si>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</si>
  <si>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</si>
  <si>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</si>
  <si>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</si>
  <si>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</si>
  <si>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</si>
  <si>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</si>
  <si>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</si>
  <si>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</si>
  <si>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</si>
  <si>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</si>
  <si>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</si>
  <si>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</si>
  <si>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</si>
  <si>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</si>
  <si>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</si>
  <si>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</si>
  <si>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</si>
  <si>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</si>
  <si>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</si>
  <si>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</si>
  <si>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</si>
  <si>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</si>
  <si>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</si>
  <si>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</si>
  <si>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</si>
  <si>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</si>
  <si>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</si>
  <si>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</si>
  <si>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</si>
  <si>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</si>
  <si>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</si>
  <si>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</si>
  <si>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</si>
  <si>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</si>
  <si>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</si>
  <si>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</si>
  <si>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</si>
  <si>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</si>
  <si>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</si>
  <si>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</si>
  <si>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</si>
  <si>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</si>
  <si>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</si>
  <si>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</si>
  <si>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</si>
  <si>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</si>
  <si>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</si>
  <si>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</si>
  <si>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</si>
  <si>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</si>
  <si>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</si>
  <si>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</si>
  <si>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</si>
  <si>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</si>
  <si>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</si>
  <si>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</si>
  <si>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</si>
  <si>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</si>
  <si>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</si>
  <si>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</si>
  <si>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</si>
  <si>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</si>
  <si>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</si>
  <si>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</si>
  <si>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</si>
  <si>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</si>
  <si>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</si>
  <si>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</si>
  <si>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</si>
  <si>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</si>
  <si>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</si>
  <si>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</si>
  <si>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</si>
  <si>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</si>
  <si>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</si>
  <si>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</si>
  <si>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</si>
  <si>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</si>
  <si>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</si>
  <si>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</si>
  <si>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</si>
  <si>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</si>
  <si>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</si>
  <si>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</si>
  <si>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</si>
  <si>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</si>
  <si>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</si>
  <si>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</si>
  <si>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</si>
  <si>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</si>
  <si>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</si>
  <si>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</si>
  <si>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</si>
  <si>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</si>
  <si>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</si>
  <si>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</si>
  <si>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</si>
  <si>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</si>
  <si>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</si>
  <si>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</si>
  <si>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</si>
  <si>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</si>
  <si>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</si>
  <si>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</si>
  <si>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</si>
  <si>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</si>
  <si>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</si>
  <si>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</si>
  <si>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</si>
  <si>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</si>
  <si>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</si>
  <si>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</si>
  <si>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</si>
  <si>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</si>
  <si>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</si>
  <si>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</si>
  <si>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</si>
  <si>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</si>
  <si>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</si>
  <si>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</si>
  <si>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</si>
  <si>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</si>
  <si>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</si>
  <si>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</si>
  <si>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</si>
  <si>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</si>
  <si>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</si>
  <si>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</si>
  <si>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</si>
  <si>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</si>
  <si>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</si>
  <si>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</si>
  <si>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</si>
  <si>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</si>
  <si>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</si>
  <si>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</si>
  <si>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</si>
  <si>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</si>
  <si>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</si>
  <si>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</si>
  <si>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</si>
  <si>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</si>
  <si>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</si>
  <si>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</si>
  <si>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</si>
  <si>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</si>
  <si>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</si>
  <si>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</si>
  <si>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</si>
  <si>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</si>
  <si>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</si>
  <si>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</si>
  <si>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</si>
  <si>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</si>
  <si>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</si>
  <si>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</si>
  <si>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</si>
  <si>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</si>
  <si>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</si>
  <si>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</si>
  <si>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</si>
  <si>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</si>
  <si>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</si>
  <si>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</si>
  <si>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</si>
  <si>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</si>
  <si>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</si>
  <si>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</si>
  <si>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</si>
  <si>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</si>
  <si>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</si>
  <si>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</si>
  <si>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</si>
  <si>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</si>
  <si>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</si>
  <si>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</si>
  <si>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</si>
  <si>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</si>
  <si>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</si>
  <si>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</si>
  <si>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</si>
  <si>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</si>
  <si>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</si>
  <si>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</si>
  <si>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</si>
  <si>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</si>
  <si>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</si>
  <si>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</si>
  <si>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</si>
  <si>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</si>
  <si>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</si>
  <si>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</si>
  <si>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</si>
  <si>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</si>
  <si>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</si>
  <si>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</si>
  <si>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</si>
  <si>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</si>
  <si>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</si>
  <si>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</si>
  <si>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</si>
  <si>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</si>
  <si>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</si>
  <si>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</si>
  <si>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</si>
  <si>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</si>
  <si>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</si>
  <si>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</si>
  <si>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</si>
  <si>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</si>
  <si>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</si>
  <si>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</si>
  <si>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</si>
  <si>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</si>
  <si>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</si>
  <si>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</si>
  <si>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</si>
  <si>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</si>
  <si>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</si>
  <si>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</si>
  <si>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</si>
  <si>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</si>
  <si>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</si>
  <si>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</si>
  <si>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</si>
  <si>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</si>
  <si>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</si>
  <si>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</si>
  <si>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</si>
  <si>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</si>
  <si>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</si>
  <si>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</si>
  <si>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</si>
  <si>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</si>
  <si>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</si>
  <si>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</si>
  <si>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</si>
  <si>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</si>
  <si>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</si>
  <si>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</si>
  <si>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</si>
  <si>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</si>
  <si>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</si>
  <si>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</si>
  <si>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</si>
  <si>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</si>
  <si>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</si>
  <si>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</si>
  <si>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</si>
  <si>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</si>
  <si>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</si>
  <si>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</si>
  <si>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</si>
  <si>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</si>
  <si>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</si>
  <si>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</si>
  <si>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</si>
  <si>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</si>
  <si>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</si>
  <si>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</si>
  <si>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</si>
  <si>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</si>
  <si>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</si>
  <si>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</si>
  <si>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</si>
  <si>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</si>
  <si>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</si>
  <si>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</si>
  <si>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</si>
  <si>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</si>
  <si>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</si>
  <si>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</si>
  <si>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</si>
  <si>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</si>
  <si>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</si>
  <si>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</si>
  <si>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</si>
  <si>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</si>
  <si>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</si>
  <si>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</si>
  <si>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</si>
  <si>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</si>
  <si>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</si>
  <si>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</si>
  <si>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</si>
  <si>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</si>
  <si>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</si>
  <si>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</si>
  <si>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</si>
  <si>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</si>
  <si>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</si>
  <si>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</si>
  <si>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</si>
  <si>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</si>
  <si>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</si>
  <si>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</si>
  <si>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</si>
  <si>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</si>
  <si>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</si>
  <si>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</si>
  <si>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</si>
  <si>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</si>
  <si>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</si>
  <si>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</si>
  <si>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</si>
  <si>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</si>
  <si>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</si>
  <si>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</si>
  <si>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</si>
  <si>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</si>
  <si>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</si>
  <si>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</si>
  <si>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</si>
  <si>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</si>
  <si>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</si>
  <si>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</si>
  <si>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</si>
  <si>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</si>
  <si>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</si>
  <si>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</si>
  <si>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</si>
  <si>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</si>
  <si>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</si>
  <si>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</si>
  <si>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</si>
  <si>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</si>
  <si>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</si>
  <si>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</si>
  <si>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</si>
  <si>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</si>
  <si>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</si>
  <si>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</si>
  <si>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</si>
  <si>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</si>
  <si>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</si>
  <si>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</si>
  <si>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</si>
  <si>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</si>
  <si>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</si>
  <si>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</si>
  <si>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</si>
  <si>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</si>
  <si>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</si>
  <si>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</si>
  <si>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</si>
  <si>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</si>
  <si>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</si>
  <si>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</si>
  <si>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</si>
  <si>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</si>
  <si>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</si>
  <si>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</si>
  <si>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</si>
  <si>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</si>
  <si>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</si>
  <si>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</si>
  <si>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</si>
  <si>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</si>
  <si>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</si>
  <si>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</si>
  <si>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</si>
  <si>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</si>
  <si>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</si>
  <si>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</si>
  <si>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</si>
  <si>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</si>
  <si>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</si>
  <si>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</si>
  <si>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</si>
  <si>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</si>
  <si>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</si>
  <si>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</si>
  <si>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</si>
  <si>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</si>
  <si>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</si>
  <si>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</si>
  <si>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</si>
  <si>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</si>
  <si>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</si>
  <si>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</si>
  <si>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</si>
  <si>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</si>
  <si>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</si>
  <si>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</si>
  <si>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</si>
  <si>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</si>
  <si>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</si>
  <si>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</si>
  <si>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</si>
  <si>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</si>
  <si>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</si>
  <si>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</si>
  <si>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</si>
  <si>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</si>
  <si>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</si>
  <si>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</si>
  <si>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</si>
  <si>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</si>
  <si>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</si>
  <si>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</si>
  <si>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</si>
  <si>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</si>
  <si>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</si>
  <si>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</si>
  <si>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</si>
  <si>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</si>
  <si>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</si>
  <si>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</si>
  <si>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</si>
  <si>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</si>
  <si>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</si>
  <si>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</si>
  <si>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</si>
  <si>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</si>
  <si>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</si>
  <si>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</si>
  <si>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</si>
  <si>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</si>
  <si>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</si>
  <si>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</si>
  <si>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</si>
  <si>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</si>
  <si>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</si>
  <si>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</si>
  <si>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</si>
  <si>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</si>
  <si>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</si>
  <si>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</si>
  <si>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</si>
  <si>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</si>
  <si>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</si>
  <si>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</si>
  <si>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</si>
  <si>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</si>
  <si>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</si>
  <si>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</si>
  <si>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</si>
  <si>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</si>
  <si>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</si>
  <si>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</si>
  <si>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</si>
  <si>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</si>
  <si>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</si>
  <si>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</si>
  <si>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</si>
  <si>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</si>
  <si>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</si>
  <si>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</si>
  <si>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</si>
  <si>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</si>
  <si>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</si>
  <si>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</si>
  <si>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</si>
  <si>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</si>
  <si>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</si>
  <si>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</si>
  <si>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</si>
  <si>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</si>
  <si>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</si>
  <si>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</si>
  <si>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</si>
  <si>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</si>
  <si>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</si>
  <si>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</si>
  <si>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</si>
  <si>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</si>
  <si>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</si>
  <si>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</si>
  <si>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</si>
  <si>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</si>
  <si>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</si>
  <si>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</si>
  <si>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</si>
  <si>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</si>
  <si>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</si>
  <si>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</si>
  <si>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</si>
  <si>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</si>
  <si>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</si>
  <si>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</si>
  <si>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</si>
  <si>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</si>
  <si>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</si>
  <si>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</si>
  <si>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</si>
  <si>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</si>
  <si>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</si>
  <si>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</si>
  <si>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</si>
  <si>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</si>
  <si>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</si>
  <si>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</si>
  <si>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</si>
  <si>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</si>
  <si>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</si>
  <si>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</si>
  <si>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</si>
  <si>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</si>
  <si>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</si>
  <si>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</si>
  <si>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</si>
  <si>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</si>
  <si>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</si>
  <si>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</si>
  <si>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</si>
  <si>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</si>
  <si>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</si>
  <si>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</si>
  <si>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</si>
  <si>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</si>
  <si>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</si>
  <si>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</si>
  <si>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</si>
  <si>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</si>
  <si>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</si>
  <si>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</si>
  <si>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</si>
  <si>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</si>
  <si>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</si>
  <si>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</si>
  <si>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</si>
  <si>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</si>
  <si>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</si>
  <si>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</si>
  <si>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</si>
  <si>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</si>
  <si>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</si>
  <si>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</si>
  <si>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</si>
  <si>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</si>
  <si>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</si>
  <si>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</si>
  <si>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</si>
  <si>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</si>
  <si>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</si>
  <si>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</si>
  <si>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</si>
  <si>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</si>
  <si>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</si>
  <si>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</si>
  <si>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</si>
  <si>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</si>
  <si>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</si>
  <si>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</si>
  <si>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</si>
  <si>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</si>
  <si>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</si>
  <si>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</si>
  <si>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</si>
  <si>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</si>
  <si>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</si>
  <si>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</si>
  <si>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</si>
  <si>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</si>
  <si>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</si>
  <si>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</si>
  <si>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</si>
  <si>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</si>
  <si>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</si>
  <si>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</si>
  <si>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</si>
  <si>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</si>
  <si>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</si>
  <si>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</si>
  <si>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</si>
  <si>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</si>
  <si>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</si>
  <si>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</si>
  <si>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</si>
  <si>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</si>
  <si>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</si>
  <si>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</si>
  <si>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</si>
  <si>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</si>
  <si>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</si>
  <si>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</si>
  <si>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</si>
  <si>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</si>
  <si>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</si>
  <si>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</si>
  <si>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</si>
  <si>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</si>
  <si>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</si>
  <si>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</si>
  <si>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</si>
  <si>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</si>
  <si>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</si>
  <si>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</si>
  <si>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</si>
  <si>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</si>
  <si>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</si>
  <si>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</si>
  <si>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</si>
  <si>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</si>
  <si>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</si>
  <si>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</si>
  <si>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</si>
  <si>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</si>
  <si>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</si>
  <si>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</si>
  <si>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</si>
  <si>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</si>
  <si>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</si>
  <si>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</si>
  <si>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</si>
  <si>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</si>
  <si>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</si>
  <si>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</si>
  <si>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</si>
  <si>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</si>
  <si>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</si>
  <si>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</si>
  <si>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</si>
  <si>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</si>
  <si>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</si>
  <si>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</si>
  <si>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</si>
  <si>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</si>
  <si>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</si>
  <si>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</si>
  <si>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</si>
  <si>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</si>
  <si>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</si>
  <si>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</si>
  <si>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</si>
  <si>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</si>
  <si>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</si>
  <si>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</si>
  <si>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</si>
  <si>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</si>
  <si>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</si>
  <si>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</si>
  <si>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</si>
  <si>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</si>
  <si>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</si>
  <si>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</si>
  <si>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</si>
  <si>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</si>
  <si>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</si>
  <si>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</si>
  <si>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</si>
  <si>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</si>
  <si>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</si>
  <si>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</si>
  <si>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</si>
  <si>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</si>
  <si>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</si>
  <si>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</si>
  <si>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</si>
  <si>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</si>
  <si>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</si>
  <si>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</si>
  <si>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</si>
  <si>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</si>
  <si>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</si>
  <si>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</si>
  <si>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</si>
  <si>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</si>
  <si>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</si>
  <si>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</si>
  <si>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</si>
  <si>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</si>
  <si>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</si>
  <si>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</si>
  <si>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</si>
  <si>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</si>
  <si>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</si>
  <si>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</si>
  <si>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</si>
  <si>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</si>
  <si>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</si>
  <si>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</si>
  <si>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</si>
  <si>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</si>
  <si>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</si>
  <si>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</si>
  <si>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</si>
  <si>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</si>
  <si>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</si>
  <si>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</si>
  <si>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</si>
  <si>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</si>
  <si>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</si>
  <si>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</si>
  <si>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</si>
  <si>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</si>
  <si>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</si>
  <si>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</si>
  <si>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</si>
  <si>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</si>
  <si>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</si>
  <si>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</si>
  <si>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</si>
  <si>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</si>
  <si>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</si>
  <si>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</si>
  <si>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</si>
  <si>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</si>
  <si>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</si>
  <si>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</si>
  <si>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</si>
  <si>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</si>
  <si>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</si>
  <si>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</si>
  <si>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</si>
  <si>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</si>
  <si>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</si>
  <si>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</si>
  <si>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</si>
  <si>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</si>
  <si>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</si>
  <si>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</si>
  <si>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</si>
  <si>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</si>
  <si>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</si>
  <si>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</si>
  <si>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</si>
  <si>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</si>
  <si>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</si>
  <si>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</si>
  <si>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</si>
  <si>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</si>
  <si>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</si>
  <si>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</si>
  <si>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</si>
  <si>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</si>
  <si>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</si>
  <si>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</si>
  <si>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</si>
  <si>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</si>
  <si>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</si>
  <si>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</si>
  <si>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</si>
  <si>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</si>
  <si>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</si>
  <si>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</si>
  <si>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</si>
  <si>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</si>
  <si>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</si>
  <si>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</si>
  <si>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</si>
  <si>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</si>
  <si>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</si>
  <si>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</si>
  <si>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</si>
  <si>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</si>
  <si>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</si>
  <si>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</si>
  <si>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</si>
  <si>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</si>
  <si>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</si>
  <si>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</si>
  <si>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</si>
  <si>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</si>
  <si>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</si>
  <si>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</si>
  <si>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</si>
  <si>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</si>
  <si>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</si>
  <si>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</si>
  <si>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</si>
  <si>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</si>
  <si>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</si>
  <si>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</si>
  <si>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</si>
  <si>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</si>
  <si>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</si>
  <si>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</si>
  <si>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</si>
  <si>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</si>
  <si>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</si>
  <si>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</si>
  <si>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</si>
  <si>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</si>
  <si>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</si>
  <si>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</si>
  <si>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</si>
  <si>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</si>
  <si>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</si>
  <si>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</si>
  <si>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</si>
  <si>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</si>
  <si>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</si>
  <si>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</si>
  <si>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</si>
  <si>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</si>
  <si>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</si>
  <si>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</si>
  <si>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</si>
  <si>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</si>
  <si>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</si>
  <si>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</si>
  <si>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</si>
  <si>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</si>
  <si>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</si>
  <si>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</si>
  <si>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</si>
  <si>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</si>
  <si>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</si>
  <si>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</si>
  <si>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</si>
  <si>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</si>
  <si>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</si>
  <si>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</si>
  <si>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</si>
  <si>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</si>
  <si>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</si>
  <si>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</si>
  <si>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</si>
  <si>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</si>
  <si>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</si>
  <si>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</si>
  <si>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</si>
  <si>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</si>
  <si>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</si>
  <si>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</si>
  <si>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</si>
  <si>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</si>
  <si>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</si>
  <si>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</si>
  <si>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</si>
  <si>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</si>
  <si>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</si>
  <si>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</si>
  <si>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</si>
  <si>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</si>
  <si>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</si>
  <si>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</si>
  <si>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</si>
  <si>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</si>
  <si>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</si>
  <si>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</si>
  <si>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</si>
  <si>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</si>
  <si>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</si>
  <si>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</si>
  <si>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</si>
  <si>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</si>
  <si>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</si>
  <si>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</si>
  <si>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</si>
  <si>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</si>
  <si>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</si>
  <si>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</si>
  <si>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</si>
  <si>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</si>
  <si>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</si>
  <si>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</si>
  <si>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</si>
  <si>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</si>
  <si>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</si>
  <si>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</si>
  <si>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</si>
  <si>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</si>
  <si>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</si>
  <si>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</si>
  <si>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</si>
  <si>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</si>
  <si>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</si>
  <si>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</si>
  <si>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</si>
  <si>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</si>
  <si>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</si>
  <si>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</si>
  <si>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</si>
  <si>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</si>
  <si>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</si>
  <si>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</si>
  <si>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</si>
  <si>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</si>
  <si>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</si>
  <si>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</si>
  <si>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</si>
  <si>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</si>
  <si>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</si>
  <si>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</si>
  <si>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</si>
  <si>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</si>
  <si>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</si>
  <si>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</si>
  <si>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</si>
  <si>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</si>
  <si>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</si>
  <si>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</si>
  <si>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</si>
  <si>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</si>
  <si>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</si>
  <si>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</si>
  <si>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</si>
  <si>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</si>
  <si>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</si>
  <si>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</si>
  <si>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</si>
  <si>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</si>
  <si>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</si>
  <si>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</si>
  <si>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</si>
  <si>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</si>
  <si>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</si>
  <si>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</si>
  <si>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</si>
  <si>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</si>
  <si>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</si>
  <si>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</si>
  <si>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</si>
  <si>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</si>
  <si>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</si>
  <si>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</si>
  <si>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</si>
  <si>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</si>
  <si>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</si>
  <si>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</si>
  <si>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</si>
  <si>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</si>
  <si>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</si>
  <si>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</si>
  <si>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</si>
  <si>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</si>
  <si>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</si>
  <si>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</si>
  <si>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</si>
  <si>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</si>
  <si>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</si>
  <si>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</si>
  <si>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</si>
  <si>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</si>
  <si>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</si>
  <si>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</si>
  <si>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</si>
  <si>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</si>
  <si>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</si>
  <si>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</si>
  <si>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</si>
  <si>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</si>
  <si>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</si>
  <si>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</si>
  <si>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</si>
  <si>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</si>
  <si>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</si>
  <si>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</si>
  <si>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</si>
  <si>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</si>
  <si>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</si>
  <si>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</si>
  <si>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</si>
  <si>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</si>
  <si>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</si>
  <si>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</si>
  <si>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</si>
  <si>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</si>
  <si>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</si>
  <si>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</si>
  <si>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</si>
  <si>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</si>
  <si>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</si>
  <si>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</si>
  <si>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</si>
  <si>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</si>
  <si>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</si>
  <si>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</si>
  <si>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</si>
  <si>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</si>
  <si>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</si>
  <si>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</si>
  <si>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</si>
  <si>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</si>
  <si>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</si>
  <si>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</si>
  <si>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</si>
  <si>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</si>
  <si>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</si>
  <si>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</si>
  <si>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</si>
  <si>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</si>
  <si>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</si>
  <si>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</si>
  <si>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</si>
  <si>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</si>
  <si>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</si>
  <si>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</si>
  <si>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</si>
  <si>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</si>
  <si>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</si>
  <si>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</si>
  <si>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</si>
  <si>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</si>
  <si>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</si>
  <si>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</si>
  <si>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</si>
  <si>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</si>
  <si>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</si>
  <si>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</si>
  <si>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</si>
  <si>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</si>
  <si>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</si>
  <si>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</si>
  <si>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</si>
  <si>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</si>
  <si>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</si>
  <si>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</si>
  <si>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</si>
  <si>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</si>
  <si>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</si>
  <si>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</si>
  <si>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</si>
  <si>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</si>
  <si>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</si>
  <si>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</si>
  <si>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</si>
  <si>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</si>
  <si>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</si>
  <si>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</si>
  <si>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</si>
  <si>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</si>
  <si>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</si>
  <si>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</si>
  <si>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</si>
  <si>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</si>
  <si>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</si>
  <si>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</si>
  <si>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</si>
  <si>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</si>
  <si>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</si>
  <si>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</si>
  <si>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</si>
  <si>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</si>
  <si>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</si>
  <si>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</si>
  <si>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</si>
  <si>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</si>
  <si>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</si>
  <si>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</si>
  <si>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</si>
  <si>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</si>
  <si>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</si>
  <si>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</si>
  <si>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</si>
  <si>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</si>
  <si>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</si>
  <si>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</si>
  <si>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</si>
  <si>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</si>
  <si>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</si>
  <si>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</si>
  <si>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</si>
  <si>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</si>
  <si>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</si>
  <si>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</si>
  <si>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</si>
  <si>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</si>
  <si>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</si>
  <si>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</si>
  <si>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</si>
  <si>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</si>
  <si>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</si>
  <si>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</si>
  <si>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</si>
  <si>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</si>
  <si>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</si>
  <si>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</si>
  <si>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</si>
  <si>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</si>
  <si>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</si>
  <si>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</si>
  <si>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</si>
  <si>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</si>
  <si>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</si>
  <si>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</si>
  <si>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</si>
  <si>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</si>
  <si>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</si>
  <si>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</si>
  <si>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</si>
  <si>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</si>
  <si>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</si>
  <si>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</si>
  <si>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</si>
  <si>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</si>
  <si>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</si>
  <si>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</si>
  <si>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</si>
  <si>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</si>
  <si>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</si>
  <si>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</si>
  <si>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</si>
  <si>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</si>
  <si>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</si>
  <si>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</si>
  <si>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</si>
  <si>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</si>
  <si>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</si>
  <si>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</si>
  <si>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</si>
  <si>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</si>
  <si>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</si>
  <si>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</si>
  <si>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</si>
  <si>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</si>
  <si>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</si>
  <si>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</si>
  <si>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</si>
  <si>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</si>
  <si>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</si>
  <si>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</si>
  <si>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</si>
  <si>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</si>
  <si>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</si>
  <si>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</si>
  <si>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</si>
  <si>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</si>
  <si>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</si>
  <si>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</si>
  <si>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</si>
  <si>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</si>
  <si>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</si>
  <si>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</si>
  <si>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</si>
  <si>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</si>
  <si>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</si>
  <si>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</si>
  <si>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</si>
  <si>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</si>
  <si>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</si>
  <si>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</si>
  <si>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</si>
  <si>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</si>
  <si>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</si>
  <si>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</si>
  <si>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</si>
  <si>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</si>
  <si>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</si>
  <si>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</si>
  <si>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</si>
  <si>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</si>
  <si>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</si>
  <si>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</si>
  <si>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</si>
  <si>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</si>
  <si>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</si>
  <si>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</si>
  <si>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</si>
  <si>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</si>
  <si>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</si>
  <si>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</si>
  <si>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</si>
  <si>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</si>
  <si>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</si>
  <si>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</si>
  <si>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</si>
  <si>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</si>
  <si>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</si>
  <si>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</si>
  <si>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</si>
  <si>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</si>
  <si>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</si>
  <si>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</si>
  <si>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</si>
  <si>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</si>
  <si>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</si>
  <si>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</si>
  <si>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</si>
  <si>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</si>
  <si>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</si>
  <si>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</si>
  <si>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</si>
  <si>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</si>
  <si>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</si>
  <si>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</si>
  <si>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</si>
  <si>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</si>
  <si>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</si>
  <si>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</si>
  <si>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</si>
  <si>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</si>
  <si>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</si>
  <si>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</si>
  <si>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</si>
  <si>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</si>
  <si>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</si>
  <si>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</si>
  <si>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</si>
  <si>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</si>
  <si>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</si>
  <si>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</si>
  <si>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</si>
  <si>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</si>
  <si>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</si>
  <si>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</si>
  <si>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</si>
  <si>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</si>
  <si>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</si>
  <si>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</si>
  <si>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</si>
  <si>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</si>
  <si>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</si>
  <si>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</si>
  <si>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</si>
  <si>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</si>
  <si>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</si>
  <si>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</si>
  <si>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</si>
  <si>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</si>
  <si>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</si>
  <si>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</si>
  <si>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</si>
  <si>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</si>
  <si>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</si>
  <si>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</si>
  <si>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</si>
  <si>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</si>
  <si>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</si>
  <si>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</si>
  <si>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</si>
  <si>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</si>
  <si>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</si>
  <si>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</si>
  <si>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</si>
  <si>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</si>
  <si>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</si>
  <si>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</si>
  <si>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</si>
  <si>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</si>
  <si>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</si>
  <si>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</si>
  <si>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</si>
  <si>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</si>
  <si>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</si>
  <si>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</si>
  <si>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</si>
  <si>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</si>
  <si>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</si>
  <si>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</si>
  <si>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</si>
  <si>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</si>
  <si>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</si>
  <si>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</si>
  <si>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</si>
  <si>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</si>
  <si>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</si>
  <si>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</si>
  <si>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</si>
  <si>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</si>
  <si>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</si>
  <si>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</si>
  <si>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</si>
  <si>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</si>
  <si>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</si>
  <si>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</si>
  <si>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</si>
  <si>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</si>
  <si>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</si>
  <si>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</si>
  <si>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</si>
  <si>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</si>
  <si>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</si>
  <si>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</si>
  <si>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</si>
  <si>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</si>
  <si>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</si>
  <si>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</si>
  <si>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</si>
  <si>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</si>
  <si>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</si>
  <si>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</si>
  <si>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</si>
  <si>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</si>
  <si>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</si>
  <si>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</si>
  <si>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</si>
  <si>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</si>
  <si>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</si>
  <si>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</si>
  <si>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</si>
  <si>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</si>
  <si>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</si>
  <si>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</si>
  <si>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</si>
  <si>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</si>
  <si>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</si>
  <si>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</si>
  <si>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</si>
  <si>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</si>
  <si>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</si>
  <si>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</si>
  <si>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</si>
  <si>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</si>
  <si>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</si>
  <si>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</si>
  <si>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</si>
  <si>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</si>
  <si>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</si>
  <si>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</si>
  <si>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</si>
  <si>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</si>
  <si>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</si>
  <si>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</si>
  <si>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</si>
  <si>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</si>
  <si>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</si>
  <si>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</si>
  <si>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</si>
  <si>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</si>
  <si>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</si>
  <si>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</si>
  <si>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</si>
  <si>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</si>
  <si>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</si>
  <si>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</si>
  <si>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</si>
  <si>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</si>
  <si>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</si>
  <si>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</si>
  <si>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</si>
  <si>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</si>
  <si>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</si>
  <si>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</si>
  <si>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</si>
  <si>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</si>
  <si>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</si>
  <si>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</si>
  <si>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</si>
  <si>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</si>
  <si>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</si>
  <si>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</si>
  <si>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</si>
  <si>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</si>
  <si>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</si>
  <si>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</si>
  <si>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</si>
  <si>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</si>
  <si>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</si>
  <si>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</si>
  <si>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</si>
  <si>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</si>
  <si>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</si>
  <si>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</si>
  <si>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</si>
  <si>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</si>
  <si>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</si>
  <si>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</si>
  <si>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</si>
  <si>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</si>
  <si>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</si>
  <si>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</si>
  <si>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</si>
  <si>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</si>
  <si>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</si>
  <si>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</si>
  <si>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</si>
  <si>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</si>
  <si>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</si>
  <si>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</si>
  <si>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</si>
  <si>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</si>
  <si>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</si>
  <si>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</si>
  <si>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</si>
  <si>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</si>
  <si>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</si>
  <si>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</si>
  <si>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</si>
  <si>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</si>
  <si>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</si>
  <si>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</si>
  <si>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</si>
  <si>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</si>
  <si>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</si>
  <si>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</si>
  <si>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</si>
  <si>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</si>
  <si>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</si>
  <si>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</si>
  <si>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</si>
  <si>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</si>
  <si>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</si>
  <si>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</si>
  <si>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</si>
  <si>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</si>
  <si>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</si>
  <si>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</si>
  <si>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</si>
  <si>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</si>
  <si>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</si>
  <si>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</si>
  <si>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</si>
  <si>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</si>
  <si>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</si>
  <si>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</si>
  <si>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</si>
  <si>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</si>
  <si>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</si>
  <si>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</si>
  <si>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</si>
  <si>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</si>
  <si>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</si>
  <si>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</si>
  <si>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</si>
  <si>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</si>
  <si>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</si>
  <si>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</si>
  <si>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</si>
  <si>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</si>
  <si>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</si>
  <si>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</si>
  <si>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</si>
  <si>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</si>
  <si>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</si>
  <si>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</si>
  <si>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</si>
  <si>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</si>
  <si>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</si>
  <si>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</si>
  <si>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</si>
  <si>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</si>
  <si>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</si>
  <si>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</si>
  <si>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</si>
  <si>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</si>
  <si>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</si>
  <si>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</si>
  <si>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</si>
  <si>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</si>
  <si>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</si>
  <si>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</si>
  <si>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</si>
  <si>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</si>
  <si>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</si>
  <si>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</si>
  <si>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</si>
  <si>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</si>
  <si>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</si>
  <si>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</si>
  <si>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</si>
  <si>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</si>
  <si>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</si>
  <si>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</si>
  <si>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</si>
  <si>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</si>
  <si>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</si>
  <si>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</si>
  <si>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</si>
  <si>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</si>
  <si>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</si>
  <si>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</si>
  <si>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</si>
  <si>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</si>
  <si>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</si>
  <si>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</si>
  <si>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</si>
  <si>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</si>
  <si>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</si>
  <si>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</si>
  <si>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</si>
  <si>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</si>
  <si>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</si>
  <si>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</si>
  <si>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</si>
  <si>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</si>
  <si>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</si>
  <si>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</si>
  <si>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</si>
  <si>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</si>
  <si>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</si>
  <si>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</si>
  <si>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</si>
  <si>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</si>
  <si>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</si>
  <si>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</si>
  <si>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</si>
  <si>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</si>
  <si>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</si>
  <si>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</si>
  <si>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</si>
  <si>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</si>
  <si>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</si>
  <si>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</si>
  <si>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</si>
  <si>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</si>
  <si>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</si>
  <si>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</si>
  <si>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</si>
  <si>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</si>
  <si>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</si>
  <si>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</si>
  <si>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</si>
  <si>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</si>
  <si>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</si>
  <si>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</si>
  <si>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</si>
  <si>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</si>
  <si>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</si>
  <si>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</si>
  <si>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</si>
  <si>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</si>
  <si>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</si>
  <si>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</si>
  <si>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</si>
  <si>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</si>
  <si>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</si>
  <si>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</si>
  <si>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</si>
  <si>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</si>
  <si>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</si>
  <si>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</si>
  <si>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</si>
  <si>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</si>
  <si>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</si>
  <si>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</si>
  <si>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</si>
  <si>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</si>
  <si>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</si>
  <si>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</si>
  <si>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</si>
  <si>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</si>
  <si>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</si>
  <si>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</si>
  <si>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</si>
  <si>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</si>
  <si>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</si>
  <si>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</si>
  <si>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</si>
  <si>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</si>
  <si>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</si>
  <si>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</si>
  <si>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</si>
  <si>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</si>
  <si>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</si>
  <si>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</si>
  <si>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</si>
  <si>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</si>
  <si>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</si>
  <si>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</si>
  <si>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</si>
  <si>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</si>
  <si>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</si>
  <si>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</si>
  <si>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</si>
  <si>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</si>
  <si>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</si>
  <si>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</si>
  <si>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</si>
  <si>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</si>
  <si>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</si>
  <si>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</si>
  <si>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</si>
  <si>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</si>
  <si>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</si>
  <si>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</si>
  <si>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</si>
  <si>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</si>
  <si>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</si>
  <si>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</si>
  <si>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</si>
  <si>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</si>
  <si>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</si>
  <si>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</si>
  <si>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</si>
  <si>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</si>
  <si>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</si>
  <si>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</si>
  <si>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</si>
  <si>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</si>
  <si>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</si>
  <si>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</si>
  <si>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</si>
  <si>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</si>
  <si>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</si>
  <si>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</si>
  <si>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</si>
  <si>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</si>
  <si>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</si>
  <si>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</si>
  <si>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</si>
  <si>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</si>
  <si>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</si>
  <si>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</si>
  <si>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</si>
  <si>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</si>
  <si>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</si>
  <si>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</si>
  <si>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</si>
  <si>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</si>
  <si>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</si>
  <si>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</si>
  <si>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</si>
  <si>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</si>
  <si>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</si>
  <si>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</si>
  <si>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</si>
  <si>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</si>
  <si>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</si>
  <si>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</si>
  <si>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</si>
  <si>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</si>
  <si>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</si>
  <si>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</si>
  <si>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</si>
  <si>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</si>
  <si>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</si>
  <si>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</si>
  <si>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</si>
  <si>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</si>
  <si>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</si>
  <si>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</si>
  <si>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</si>
  <si>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</si>
  <si>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</si>
  <si>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</si>
  <si>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</si>
  <si>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</si>
  <si>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</si>
  <si>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</si>
  <si>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</si>
  <si>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</si>
  <si>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</si>
  <si>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</si>
  <si>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</si>
  <si>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</si>
  <si>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</si>
  <si>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</si>
  <si>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</si>
  <si>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</si>
  <si>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</si>
  <si>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</si>
  <si>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</si>
  <si>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</si>
  <si>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</si>
  <si>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</si>
  <si>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</si>
  <si>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</si>
  <si>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</si>
  <si>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</si>
  <si>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</si>
  <si>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</si>
  <si>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</si>
  <si>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</si>
  <si>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</si>
  <si>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</si>
  <si>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</si>
  <si>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</si>
  <si>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</si>
  <si>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</si>
  <si>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</si>
  <si>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</si>
  <si>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</si>
  <si>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</si>
  <si>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</si>
  <si>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</si>
  <si>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</si>
  <si>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</si>
  <si>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</si>
  <si>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</si>
  <si>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</si>
  <si>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</si>
  <si>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</si>
  <si>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</si>
  <si>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</si>
  <si>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</si>
  <si>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</si>
  <si>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</si>
  <si>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</si>
  <si>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</si>
  <si>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</si>
  <si>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</si>
  <si>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</si>
  <si>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</si>
  <si>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</si>
  <si>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</si>
  <si>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</si>
  <si>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</si>
  <si>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</si>
  <si>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</si>
  <si>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</si>
  <si>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</si>
  <si>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</si>
  <si>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</si>
  <si>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</si>
  <si>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</si>
  <si>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</si>
  <si>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</si>
  <si>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</si>
  <si>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</si>
  <si>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</si>
  <si>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</si>
  <si>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</si>
  <si>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</si>
  <si>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</si>
  <si>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</si>
  <si>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</si>
  <si>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</si>
  <si>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</si>
  <si>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</si>
  <si>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</si>
  <si>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</si>
  <si>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</si>
  <si>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</si>
  <si>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</si>
  <si>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</si>
  <si>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</si>
  <si>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</si>
  <si>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</si>
  <si>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</si>
  <si>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</si>
  <si>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</si>
  <si>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</si>
  <si>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</si>
  <si>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</si>
  <si>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</si>
  <si>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</si>
  <si>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</si>
  <si>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</si>
  <si>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</si>
  <si>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</si>
  <si>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</si>
  <si>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</si>
  <si>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</si>
  <si>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</si>
  <si>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</si>
  <si>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</si>
  <si>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</si>
  <si>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</si>
  <si>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</si>
  <si>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</si>
  <si>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</si>
  <si>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</si>
  <si>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</si>
  <si>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</si>
  <si>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</si>
  <si>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</si>
  <si>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</si>
  <si>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</si>
  <si>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</si>
  <si>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</si>
  <si>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</si>
  <si>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</si>
  <si>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</si>
  <si>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</si>
  <si>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</si>
  <si>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</si>
  <si>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</si>
  <si>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</si>
  <si>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</si>
  <si>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</si>
  <si>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</si>
  <si>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</si>
  <si>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</si>
  <si>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</si>
  <si>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</si>
  <si>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</si>
  <si>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</si>
  <si>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</si>
  <si>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</si>
  <si>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</si>
  <si>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</si>
  <si>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</si>
  <si>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</si>
  <si>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</si>
  <si>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</si>
  <si>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</si>
  <si>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</si>
  <si>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</si>
  <si>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</si>
  <si>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</si>
  <si>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</si>
  <si>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</si>
  <si>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</si>
  <si>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</si>
  <si>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</si>
  <si>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</si>
  <si>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</si>
  <si>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</si>
  <si>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</si>
  <si>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</si>
  <si>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</si>
  <si>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</si>
  <si>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</si>
  <si>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</si>
  <si>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</si>
  <si>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</si>
  <si>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</si>
  <si>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</si>
  <si>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</si>
  <si>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</si>
  <si>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</si>
  <si>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</si>
  <si>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</si>
  <si>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</si>
  <si>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</si>
  <si>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</si>
  <si>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</si>
  <si>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</si>
  <si>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</si>
  <si>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</si>
  <si>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</si>
  <si>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</si>
  <si>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</si>
  <si>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</si>
  <si>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</si>
  <si>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</si>
  <si>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</si>
  <si>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</si>
  <si>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</si>
  <si>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</si>
  <si>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</si>
  <si>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</si>
  <si>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</si>
  <si>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</si>
  <si>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</si>
  <si>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</si>
  <si>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</si>
  <si>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</si>
  <si>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</si>
  <si>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</si>
  <si>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</si>
  <si>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</si>
  <si>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</si>
  <si>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</si>
  <si>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</si>
  <si>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</si>
  <si>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</si>
  <si>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</si>
  <si>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</si>
  <si>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</si>
  <si>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</si>
  <si>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</si>
  <si>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</si>
  <si>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</si>
  <si>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</si>
  <si>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</si>
  <si>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</si>
  <si>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</si>
  <si>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</si>
  <si>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</si>
  <si>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</si>
  <si>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</si>
  <si>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</si>
  <si>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</si>
  <si>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</si>
  <si>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</si>
  <si>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</si>
  <si>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</si>
  <si>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</si>
  <si>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</si>
  <si>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</si>
  <si>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</si>
  <si>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</si>
  <si>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</si>
  <si>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</si>
  <si>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</si>
  <si>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</si>
  <si>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</si>
  <si>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</si>
  <si>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</si>
  <si>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</si>
  <si>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</si>
  <si>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</si>
  <si>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</si>
  <si>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</si>
  <si>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</si>
  <si>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</si>
  <si>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</si>
  <si>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</si>
  <si>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</si>
  <si>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</si>
  <si>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</si>
  <si>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</si>
  <si>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</si>
  <si>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</si>
  <si>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</si>
  <si>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</si>
  <si>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</si>
  <si>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</si>
  <si>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</si>
  <si>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</si>
  <si>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</si>
  <si>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</si>
  <si>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</si>
  <si>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</si>
  <si>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</si>
  <si>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</si>
  <si>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</si>
  <si>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</si>
  <si>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</si>
  <si>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</si>
  <si>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</si>
  <si>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</si>
  <si>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</si>
  <si>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</si>
  <si>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</si>
  <si>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</si>
  <si>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</si>
  <si>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</si>
  <si>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</si>
  <si>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</si>
  <si>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</si>
  <si>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</si>
  <si>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</si>
  <si>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</si>
  <si>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</si>
  <si>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</si>
  <si>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</si>
  <si>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</si>
  <si>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</si>
  <si>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</si>
  <si>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</si>
  <si>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</si>
  <si>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</si>
  <si>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</si>
  <si>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</si>
  <si>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</si>
  <si>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</si>
  <si>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</si>
  <si>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</si>
  <si>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</si>
  <si>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</si>
  <si>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</si>
  <si>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</si>
  <si>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</si>
  <si>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</si>
  <si>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</si>
  <si>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</si>
  <si>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</si>
  <si>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</si>
  <si>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</si>
  <si>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</si>
  <si>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</si>
  <si>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</si>
  <si>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</si>
  <si>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</si>
  <si>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</si>
  <si>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</si>
  <si>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</si>
  <si>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</si>
  <si>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</si>
  <si>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</si>
  <si>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</si>
  <si>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</si>
  <si>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</si>
  <si>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</si>
  <si>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</si>
  <si>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</si>
  <si>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</si>
  <si>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</si>
  <si>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</si>
  <si>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</si>
  <si>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</si>
  <si>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</si>
  <si>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</si>
  <si>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</si>
  <si>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</si>
  <si>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</si>
  <si>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</si>
  <si>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</si>
  <si>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</si>
  <si>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</si>
  <si>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</si>
  <si>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</si>
  <si>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</si>
  <si>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</si>
  <si>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</si>
  <si>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</si>
  <si>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</si>
  <si>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</si>
  <si>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</si>
  <si>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</si>
  <si>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</si>
  <si>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</si>
  <si>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</si>
  <si>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</si>
  <si>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</si>
  <si>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</si>
  <si>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</si>
  <si>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</si>
  <si>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</si>
  <si>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</si>
  <si>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</si>
  <si>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</si>
  <si>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</si>
  <si>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</si>
  <si>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</si>
  <si>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</si>
  <si>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</si>
  <si>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</si>
  <si>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</si>
  <si>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</si>
  <si>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</si>
  <si>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</si>
  <si>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</si>
  <si>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</si>
  <si>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</si>
  <si>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</si>
  <si>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</si>
  <si>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</si>
  <si>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</si>
  <si>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</si>
  <si>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</si>
  <si>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</si>
  <si>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</si>
  <si>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</si>
  <si>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</si>
  <si>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</si>
  <si>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</si>
  <si>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</si>
  <si>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</si>
  <si>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</si>
  <si>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</si>
  <si>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</si>
  <si>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</si>
  <si>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</si>
  <si>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</si>
  <si>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</si>
  <si>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</si>
  <si>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</si>
  <si>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</si>
  <si>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</si>
  <si>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</si>
  <si>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</si>
  <si>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</si>
  <si>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</si>
  <si>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</si>
  <si>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</si>
  <si>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</si>
  <si>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</si>
  <si>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</si>
  <si>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</si>
  <si>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</si>
  <si>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</si>
  <si>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</si>
  <si>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</si>
  <si>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</si>
  <si>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</si>
  <si>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</si>
  <si>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</si>
  <si>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</si>
  <si>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</si>
  <si>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</si>
  <si>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</si>
  <si>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</si>
  <si>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</si>
  <si>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</si>
  <si>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</si>
  <si>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</si>
  <si>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</si>
  <si>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</si>
  <si>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</si>
  <si>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</si>
  <si>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</si>
  <si>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</si>
  <si>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</si>
  <si>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</si>
  <si>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</si>
  <si>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</si>
  <si>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</si>
  <si>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</si>
  <si>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</si>
  <si>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</si>
  <si>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</si>
  <si>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</si>
  <si>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</si>
  <si>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</si>
  <si>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</si>
  <si>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</si>
  <si>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</si>
  <si>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</si>
  <si>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</si>
  <si>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</si>
  <si>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</si>
  <si>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</si>
  <si>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</si>
  <si>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</si>
  <si>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</si>
  <si>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</si>
  <si>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</si>
  <si>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</si>
  <si>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</si>
  <si>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</si>
  <si>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</si>
  <si>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</si>
  <si>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</si>
  <si>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</si>
  <si>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</si>
  <si>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</si>
  <si>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</si>
  <si>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</si>
  <si>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</si>
  <si>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</si>
  <si>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</si>
  <si>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</si>
  <si>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</si>
  <si>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</si>
  <si>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</si>
  <si>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</si>
  <si>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</si>
  <si>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</si>
  <si>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</si>
  <si>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</si>
  <si>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</si>
  <si>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</si>
  <si>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</si>
  <si>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</si>
  <si>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</si>
  <si>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</si>
  <si>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</si>
  <si>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</si>
  <si>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</si>
  <si>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</si>
  <si>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</si>
  <si>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</si>
  <si>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</si>
  <si>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</si>
  <si>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</si>
  <si>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</si>
  <si>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</si>
  <si>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</si>
  <si>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</si>
  <si>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</si>
  <si>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</si>
  <si>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</si>
  <si>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</si>
  <si>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</si>
  <si>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</si>
  <si>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</si>
  <si>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</si>
  <si>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</si>
  <si>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</si>
  <si>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</si>
  <si>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</si>
  <si>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</si>
  <si>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</si>
  <si>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</si>
  <si>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</si>
  <si>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</si>
  <si>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</si>
  <si>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</si>
  <si>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</si>
  <si>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</si>
  <si>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</si>
  <si>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</si>
  <si>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</si>
  <si>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</si>
  <si>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</si>
  <si>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</si>
  <si>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</si>
  <si>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</si>
  <si>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</si>
  <si>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</si>
  <si>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</si>
  <si>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</si>
  <si>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</si>
  <si>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</si>
  <si>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</si>
  <si>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</si>
  <si>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</si>
  <si>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</si>
  <si>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</si>
  <si>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</si>
  <si>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</si>
  <si>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</si>
  <si>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</si>
  <si>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</si>
  <si>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</si>
  <si>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</si>
  <si>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</si>
  <si>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</si>
  <si>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</si>
  <si>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</si>
  <si>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</si>
  <si>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</si>
  <si>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</si>
  <si>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</si>
  <si>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</si>
  <si>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</si>
  <si>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</si>
  <si>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</si>
  <si>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</si>
  <si>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</si>
  <si>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</si>
  <si>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</si>
  <si>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</si>
  <si>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</si>
  <si>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</si>
  <si>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</si>
  <si>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</si>
  <si>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</si>
  <si>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</si>
  <si>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</si>
  <si>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</si>
  <si>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</si>
  <si>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</si>
  <si>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</si>
  <si>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</si>
  <si>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</si>
  <si>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</si>
  <si>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</si>
  <si>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</si>
  <si>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</si>
  <si>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</si>
  <si>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</si>
  <si>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</si>
  <si>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</si>
  <si>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</si>
  <si>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</si>
  <si>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</si>
  <si>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</si>
  <si>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</si>
  <si>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</si>
  <si>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</si>
  <si>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</si>
  <si>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</si>
  <si>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</si>
  <si>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</si>
  <si>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</si>
  <si>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</si>
  <si>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</si>
  <si>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</si>
  <si>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</si>
  <si>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</si>
  <si>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</si>
  <si>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</si>
  <si>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</si>
  <si>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</si>
  <si>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</si>
  <si>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</si>
  <si>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</si>
  <si>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</si>
  <si>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</si>
  <si>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</si>
  <si>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</si>
  <si>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</si>
  <si>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</si>
  <si>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</si>
  <si>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</si>
  <si>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</si>
  <si>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</si>
  <si>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</si>
  <si>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</si>
  <si>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</si>
  <si>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</si>
  <si>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</si>
  <si>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</si>
  <si>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</si>
  <si>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</si>
  <si>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</si>
  <si>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</si>
  <si>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</si>
  <si>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</si>
  <si>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</si>
  <si>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</si>
  <si>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</si>
  <si>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</si>
  <si>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</si>
  <si>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</si>
  <si>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</si>
  <si>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</si>
  <si>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</si>
  <si>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</si>
  <si>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</si>
  <si>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</si>
  <si>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</si>
  <si>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</si>
  <si>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</si>
  <si>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</si>
  <si>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</si>
  <si>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</si>
  <si>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</si>
  <si>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</si>
  <si>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</si>
  <si>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</si>
  <si>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</si>
  <si>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</si>
  <si>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</si>
  <si>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</si>
  <si>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</si>
  <si>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</si>
  <si>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</si>
  <si>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</si>
  <si>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</si>
  <si>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</si>
  <si>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</si>
  <si>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</si>
  <si>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</si>
  <si>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</si>
  <si>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</si>
  <si>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</si>
  <si>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</si>
  <si>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</si>
  <si>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</si>
  <si>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</si>
  <si>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</si>
  <si>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</si>
  <si>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</si>
  <si>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</si>
  <si>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</si>
  <si>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</si>
  <si>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</si>
  <si>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</si>
  <si>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</si>
  <si>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</si>
  <si>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</si>
  <si>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</si>
  <si>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</si>
  <si>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</si>
  <si>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</si>
  <si>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</si>
  <si>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</si>
  <si>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</si>
  <si>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</si>
  <si>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</si>
  <si>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</si>
  <si>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</si>
  <si>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</si>
  <si>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</si>
  <si>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</si>
  <si>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</si>
  <si>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</si>
  <si>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</si>
  <si>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</si>
  <si>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</si>
  <si>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</si>
  <si>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</si>
  <si>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</si>
  <si>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</si>
  <si>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</si>
  <si>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</si>
  <si>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</si>
  <si>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</si>
  <si>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</si>
  <si>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</si>
  <si>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</si>
  <si>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</si>
  <si>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</si>
  <si>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</si>
  <si>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</si>
  <si>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</si>
  <si>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</si>
  <si>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</si>
  <si>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</si>
  <si>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</si>
  <si>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</si>
  <si>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</si>
  <si>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</si>
  <si>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</si>
  <si>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</si>
  <si>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</si>
  <si>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</si>
  <si>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</si>
  <si>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</si>
  <si>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</si>
  <si>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</si>
  <si>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</si>
  <si>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</si>
  <si>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</si>
  <si>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</si>
  <si>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</si>
  <si>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</si>
  <si>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</si>
  <si>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</si>
  <si>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</si>
  <si>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</si>
  <si>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</si>
  <si>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</si>
  <si>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</si>
  <si>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</si>
  <si>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</si>
  <si>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</si>
  <si>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</si>
  <si>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</si>
  <si>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</si>
  <si>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</si>
  <si>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</si>
  <si>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</si>
  <si>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</si>
  <si>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</si>
  <si>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</si>
  <si>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</si>
  <si>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</si>
  <si>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</si>
  <si>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</si>
  <si>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</si>
  <si>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</si>
  <si>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</si>
  <si>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</si>
  <si>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</si>
  <si>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</si>
  <si>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</si>
  <si>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</si>
  <si>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</si>
  <si>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</si>
  <si>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</si>
  <si>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</si>
  <si>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</si>
  <si>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</si>
  <si>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</si>
  <si>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</si>
  <si>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</si>
  <si>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</si>
  <si>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</si>
  <si>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</si>
  <si>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</si>
  <si>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</si>
  <si>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</si>
  <si>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</si>
  <si>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</si>
  <si>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</si>
  <si>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</si>
  <si>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</si>
  <si>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</si>
  <si>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</si>
  <si>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</si>
  <si>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</si>
  <si>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</si>
  <si>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</si>
  <si>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</si>
  <si>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</si>
  <si>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</si>
  <si>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</si>
  <si>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</si>
  <si>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</si>
  <si>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</si>
  <si>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</si>
  <si>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</si>
  <si>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</si>
  <si>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</si>
  <si>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</si>
  <si>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</si>
  <si>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</si>
  <si>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</si>
  <si>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</si>
  <si>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</si>
  <si>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</si>
  <si>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</si>
  <si>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</si>
  <si>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</si>
  <si>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</si>
  <si>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</si>
  <si>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</si>
  <si>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</si>
  <si>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</si>
  <si>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</si>
  <si>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</si>
  <si>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</si>
  <si>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</si>
  <si>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</si>
  <si>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</si>
  <si>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</si>
  <si>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</si>
  <si>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</si>
  <si>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</si>
  <si>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</si>
  <si>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</si>
  <si>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</si>
  <si>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</si>
  <si>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</si>
  <si>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</si>
  <si>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</si>
  <si>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</si>
  <si>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</si>
  <si>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</si>
  <si>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</si>
  <si>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</si>
  <si>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</si>
  <si>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</si>
  <si>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</si>
  <si>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</si>
  <si>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</si>
  <si>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</si>
  <si>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</si>
  <si>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</si>
  <si>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</si>
  <si>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</si>
  <si>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</si>
  <si>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</si>
  <si>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</si>
  <si>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</si>
  <si>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</si>
  <si>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</si>
  <si>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</si>
  <si>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</si>
  <si>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</si>
  <si>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</si>
  <si>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</si>
  <si>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</si>
  <si>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</si>
  <si>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</si>
  <si>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</si>
  <si>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</si>
  <si>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</si>
  <si>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</si>
  <si>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</si>
  <si>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</si>
  <si>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</si>
  <si>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</si>
  <si>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</si>
  <si>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</si>
  <si>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</si>
  <si>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</si>
  <si>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</si>
  <si>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</si>
  <si>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</si>
  <si>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</si>
  <si>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</si>
  <si>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</si>
  <si>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</si>
  <si>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</si>
  <si>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</si>
  <si>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</si>
  <si>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</si>
  <si>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</si>
  <si>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</si>
  <si>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</si>
  <si>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</si>
  <si>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</si>
  <si>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</si>
  <si>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</si>
  <si>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</si>
  <si>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</si>
  <si>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</si>
  <si>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</si>
  <si>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</si>
  <si>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</si>
  <si>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</si>
  <si>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</si>
  <si>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</si>
  <si>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</si>
  <si>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</si>
  <si>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</si>
  <si>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</si>
  <si>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</si>
  <si>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</si>
  <si>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</si>
  <si>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</si>
  <si>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</si>
  <si>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</si>
  <si>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</si>
  <si>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</si>
  <si>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</si>
  <si>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</si>
  <si>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</si>
  <si>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</si>
  <si>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</si>
  <si>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</si>
  <si>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</si>
  <si>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</si>
  <si>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</si>
  <si>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</si>
  <si>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</si>
  <si>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</si>
  <si>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</si>
  <si>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</si>
  <si>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</si>
  <si>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</si>
  <si>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</si>
  <si>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</si>
  <si>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</si>
  <si>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</si>
  <si>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</si>
  <si>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</si>
  <si>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</si>
  <si>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</si>
  <si>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</si>
  <si>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</si>
  <si>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</si>
  <si>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</si>
  <si>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</si>
  <si>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</si>
  <si>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</si>
  <si>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</si>
  <si>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</si>
  <si>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</si>
  <si>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</si>
  <si>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</si>
  <si>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</si>
  <si>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</si>
  <si>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</si>
  <si>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</si>
  <si>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</si>
  <si>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</si>
  <si>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</si>
  <si>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</si>
  <si>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</si>
  <si>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</si>
  <si>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</si>
  <si>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</si>
  <si>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</si>
  <si>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</si>
  <si>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</si>
  <si>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</si>
  <si>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</si>
  <si>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</si>
  <si>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</si>
  <si>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</si>
  <si>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</si>
  <si>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</si>
  <si>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</si>
  <si>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</si>
  <si>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</si>
  <si>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</si>
  <si>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</si>
  <si>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</si>
  <si>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</si>
  <si>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</si>
  <si>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</si>
  <si>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</si>
  <si>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</si>
  <si>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</si>
  <si>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</si>
  <si>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</si>
  <si>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</si>
  <si>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</si>
  <si>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</si>
  <si>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</si>
  <si>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</si>
  <si>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</si>
  <si>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</si>
  <si>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</si>
  <si>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</si>
  <si>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</si>
  <si>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</si>
  <si>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</si>
  <si>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</si>
  <si>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</si>
  <si>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</si>
  <si>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</si>
  <si>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</si>
  <si>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</si>
  <si>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</si>
  <si>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</si>
  <si>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</si>
  <si>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</si>
  <si>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</si>
  <si>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</si>
  <si>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</si>
  <si>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</si>
  <si>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</si>
  <si>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</si>
  <si>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</si>
  <si>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</si>
  <si>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</si>
  <si>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</si>
  <si>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</si>
  <si>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</si>
  <si>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</si>
  <si>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</si>
  <si>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</si>
  <si>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</si>
  <si>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</si>
  <si>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</si>
  <si>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</si>
  <si>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</si>
  <si>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</si>
  <si>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</si>
  <si>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</si>
  <si>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</si>
  <si>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</si>
  <si>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</si>
  <si>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</si>
  <si>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</si>
  <si>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</si>
  <si>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</si>
  <si>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</si>
  <si>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</si>
  <si>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</si>
  <si>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</si>
  <si>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</si>
  <si>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</si>
  <si>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</si>
  <si>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</si>
  <si>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</si>
  <si>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</si>
  <si>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</si>
  <si>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</si>
  <si>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</si>
  <si>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</si>
  <si>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</si>
  <si>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</si>
  <si>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</si>
  <si>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</si>
  <si>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</si>
  <si>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</si>
  <si>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</si>
  <si>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</si>
  <si>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</si>
  <si>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</si>
  <si>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</si>
  <si>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</si>
  <si>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</si>
  <si>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</si>
  <si>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</si>
  <si>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</si>
  <si>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</si>
  <si>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</si>
  <si>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</si>
  <si>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</si>
  <si>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</si>
  <si>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</si>
  <si>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</si>
  <si>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</si>
  <si>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</si>
  <si>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</si>
  <si>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</si>
  <si>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</si>
  <si>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</si>
  <si>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</si>
  <si>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</si>
  <si>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</si>
  <si>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</si>
  <si>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</si>
  <si>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</si>
  <si>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</si>
  <si>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</si>
  <si>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</si>
  <si>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</si>
  <si>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</si>
  <si>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</si>
  <si>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</si>
  <si>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</si>
  <si>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</si>
  <si>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</si>
  <si>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</si>
  <si>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</si>
  <si>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</si>
  <si>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</si>
  <si>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</si>
  <si>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</si>
  <si>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</si>
  <si>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</si>
  <si>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</si>
  <si>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</si>
  <si>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</si>
  <si>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</si>
  <si>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</si>
  <si>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</si>
  <si>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</si>
  <si>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</si>
  <si>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</si>
  <si>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</si>
  <si>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</si>
  <si>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</si>
  <si>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</si>
  <si>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</si>
  <si>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</si>
  <si>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</si>
  <si>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</si>
  <si>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</si>
  <si>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</si>
  <si>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</si>
  <si>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</si>
  <si>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</si>
  <si>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</si>
  <si>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</si>
  <si>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</si>
  <si>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</si>
  <si>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</si>
  <si>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</si>
  <si>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</si>
  <si>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</si>
  <si>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</si>
  <si>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</si>
  <si>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</si>
  <si>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</si>
  <si>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</si>
  <si>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</si>
  <si>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</si>
  <si>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</si>
  <si>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</si>
  <si>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</si>
  <si>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</si>
  <si>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</si>
  <si>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</si>
  <si>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</si>
  <si>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</si>
  <si>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</si>
  <si>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</si>
  <si>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</si>
  <si>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</si>
  <si>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</si>
  <si>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</si>
  <si>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</si>
  <si>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</si>
  <si>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</si>
  <si>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</si>
  <si>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</si>
  <si>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</si>
  <si>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</si>
  <si>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</si>
  <si>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</si>
  <si>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</si>
  <si>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</si>
  <si>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</si>
  <si>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</si>
  <si>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</si>
  <si>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</si>
  <si>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</si>
  <si>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</si>
  <si>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</si>
  <si>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</si>
  <si>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</si>
  <si>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</si>
  <si>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</si>
  <si>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</si>
  <si>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</si>
  <si>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</si>
  <si>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</si>
  <si>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</si>
  <si>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</si>
  <si>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</si>
  <si>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</si>
  <si>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</si>
  <si>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</si>
  <si>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</si>
  <si>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</si>
  <si>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</si>
  <si>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</si>
  <si>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</si>
  <si>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</si>
  <si>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</si>
  <si>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</si>
  <si>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</si>
  <si>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</si>
  <si>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</si>
  <si>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</si>
  <si>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</si>
  <si>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</si>
  <si>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</si>
  <si>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</si>
  <si>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</si>
  <si>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</si>
  <si>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</si>
  <si>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</si>
  <si>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</si>
  <si>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</si>
  <si>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</si>
  <si>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</si>
  <si>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</si>
  <si>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</si>
  <si>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</si>
  <si>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</si>
  <si>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</si>
  <si>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</si>
  <si>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</si>
  <si>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</si>
  <si>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</si>
  <si>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</si>
  <si>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</si>
  <si>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</si>
  <si>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</si>
  <si>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</si>
  <si>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</si>
  <si>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</si>
  <si>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</si>
  <si>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</si>
  <si>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</si>
  <si>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</si>
  <si>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</si>
  <si>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</si>
  <si>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</si>
  <si>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</si>
  <si>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</si>
  <si>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</si>
  <si>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</si>
  <si>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</si>
  <si>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</si>
  <si>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</si>
  <si>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</si>
  <si>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</si>
  <si>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</si>
  <si>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</si>
  <si>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</si>
  <si>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</si>
  <si>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</si>
  <si>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</si>
  <si>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</si>
  <si>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</si>
  <si>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</si>
  <si>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</si>
  <si>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</si>
  <si>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</si>
  <si>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</si>
  <si>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</si>
  <si>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</si>
  <si>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</si>
  <si>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</si>
  <si>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</si>
  <si>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</si>
  <si>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</si>
  <si>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</si>
  <si>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</si>
  <si>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</si>
  <si>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</si>
  <si>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</si>
  <si>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</si>
  <si>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</si>
  <si>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</si>
  <si>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</si>
  <si>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</si>
  <si>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</si>
  <si>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</si>
  <si>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</si>
  <si>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</si>
  <si>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</si>
  <si>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</si>
  <si>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</si>
  <si>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</si>
  <si>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</si>
  <si>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</si>
  <si>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</si>
  <si>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</si>
  <si>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</si>
  <si>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</si>
  <si>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</si>
  <si>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</si>
  <si>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</si>
  <si>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</si>
  <si>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</si>
  <si>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</si>
  <si>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</si>
  <si>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</si>
  <si>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</si>
  <si>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</si>
  <si>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</si>
  <si>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</si>
  <si>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</si>
  <si>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</si>
  <si>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</si>
  <si>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</si>
  <si>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</si>
  <si>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</si>
  <si>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</si>
  <si>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</si>
  <si>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</si>
  <si>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</si>
  <si>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</si>
  <si>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</si>
  <si>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</si>
  <si>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</si>
  <si>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</si>
  <si>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</si>
  <si>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</si>
  <si>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</si>
  <si>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</si>
  <si>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</si>
  <si>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</si>
  <si>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</si>
  <si>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</si>
  <si>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</si>
  <si>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</si>
  <si>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</si>
  <si>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</si>
  <si>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</si>
  <si>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</si>
  <si>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</si>
  <si>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</si>
  <si>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</si>
  <si>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</si>
  <si>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</si>
  <si>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</si>
  <si>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</si>
  <si>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</si>
  <si>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</si>
  <si>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</si>
  <si>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</si>
  <si>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</si>
  <si>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</si>
  <si>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</si>
  <si>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</si>
  <si>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</si>
  <si>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</si>
  <si>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</si>
  <si>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</si>
  <si>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</si>
  <si>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</si>
  <si>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</si>
  <si>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</si>
  <si>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</si>
  <si>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</si>
  <si>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</si>
  <si>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</si>
  <si>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</si>
  <si>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</si>
  <si>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</si>
  <si>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</si>
  <si>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</si>
  <si>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</si>
  <si>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</si>
  <si>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</si>
  <si>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</si>
  <si>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</si>
  <si>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</si>
  <si>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</si>
  <si>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</si>
  <si>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</si>
  <si>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</si>
  <si>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</si>
  <si>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</si>
  <si>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</si>
  <si>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</si>
  <si>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</si>
  <si>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</si>
  <si>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</si>
  <si>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</si>
  <si>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</si>
  <si>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</si>
  <si>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</si>
  <si>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</si>
  <si>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</si>
  <si>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</si>
  <si>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</si>
  <si>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</si>
  <si>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</si>
  <si>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</si>
  <si>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</si>
  <si>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</si>
  <si>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</si>
  <si>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</si>
  <si>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</si>
  <si>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</si>
  <si>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</si>
  <si>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</si>
  <si>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</si>
  <si>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</si>
  <si>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</si>
  <si>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</si>
  <si>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</si>
  <si>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</si>
  <si>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</si>
  <si>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</si>
  <si>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</si>
  <si>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</si>
  <si>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</si>
  <si>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</si>
  <si>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</si>
  <si>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</si>
  <si>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</si>
  <si>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</si>
  <si>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</si>
  <si>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</si>
  <si>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</si>
  <si>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</si>
  <si>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</si>
  <si>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</si>
  <si>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</si>
  <si>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</si>
  <si>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</si>
  <si>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</si>
  <si>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</si>
  <si>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</si>
  <si>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</si>
  <si>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</si>
  <si>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</si>
  <si>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</si>
  <si>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</si>
  <si>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</si>
  <si>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</si>
  <si>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</si>
  <si>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</si>
  <si>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</si>
  <si>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</si>
  <si>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</si>
  <si>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</si>
  <si>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</si>
  <si>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</si>
  <si>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</si>
  <si>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</si>
  <si>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</si>
  <si>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</si>
  <si>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</si>
  <si>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</si>
  <si>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</si>
  <si>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</si>
  <si>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</si>
  <si>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</si>
  <si>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</si>
  <si>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</si>
  <si>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</si>
  <si>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</si>
  <si>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</si>
  <si>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</si>
  <si>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</si>
  <si>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</si>
  <si>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</si>
  <si>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</si>
  <si>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</si>
  <si>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</si>
  <si>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</si>
  <si>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</si>
  <si>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</si>
  <si>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</si>
  <si>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</si>
  <si>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</si>
  <si>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</si>
  <si>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</si>
  <si>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</si>
  <si>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</si>
  <si>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</si>
  <si>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</si>
  <si>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</si>
  <si>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</si>
  <si>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</si>
  <si>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</si>
  <si>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</si>
  <si>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</si>
  <si>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</si>
  <si>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</si>
  <si>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</si>
  <si>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</si>
  <si>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</si>
  <si>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</si>
  <si>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</si>
  <si>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</si>
  <si>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</si>
  <si>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</si>
  <si>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</si>
  <si>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</si>
  <si>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</si>
  <si>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</si>
  <si>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</si>
  <si>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</si>
  <si>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</si>
  <si>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</si>
  <si>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</si>
  <si>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</si>
  <si>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</si>
  <si>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</si>
  <si>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</si>
  <si>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</si>
  <si>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</si>
  <si>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</si>
  <si>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</si>
  <si>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</si>
  <si>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</si>
  <si>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</si>
  <si>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</si>
  <si>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</si>
  <si>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</si>
  <si>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</si>
  <si>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</si>
  <si>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</si>
  <si>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</si>
  <si>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</si>
  <si>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</si>
  <si>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</si>
  <si>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</si>
  <si>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</si>
  <si>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</si>
  <si>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</si>
  <si>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</si>
  <si>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</si>
  <si>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</si>
  <si>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</si>
  <si>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</si>
  <si>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</si>
  <si>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</si>
  <si>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</si>
  <si>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</si>
  <si>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</si>
  <si>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</si>
  <si>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</si>
  <si>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</si>
  <si>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</si>
  <si>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</si>
  <si>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</si>
  <si>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</si>
  <si>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</si>
  <si>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</si>
  <si>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</si>
  <si>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</si>
  <si>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</si>
  <si>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</si>
  <si>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</si>
  <si>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</si>
  <si>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</si>
  <si>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</si>
  <si>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</si>
  <si>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</si>
  <si>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</si>
  <si>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</si>
  <si>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</si>
  <si>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</si>
  <si>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</si>
  <si>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</si>
  <si>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</si>
  <si>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</si>
  <si>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</si>
  <si>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</si>
  <si>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</si>
  <si>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</si>
  <si>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</si>
  <si>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</si>
  <si>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</si>
  <si>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</si>
  <si>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</si>
  <si>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</si>
  <si>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</si>
  <si>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</si>
  <si>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</si>
  <si>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</si>
  <si>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</si>
  <si>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</si>
  <si>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</si>
  <si>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</si>
  <si>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</si>
  <si>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</si>
  <si>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</si>
  <si>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</si>
  <si>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</si>
  <si>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</si>
  <si>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</si>
  <si>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</si>
  <si>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</si>
  <si>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</si>
  <si>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</si>
  <si>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</si>
  <si>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</si>
  <si>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</si>
  <si>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</si>
  <si>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</si>
  <si>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</si>
  <si>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</si>
  <si>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</si>
  <si>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</si>
  <si>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</si>
  <si>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</si>
  <si>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</si>
  <si>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</si>
  <si>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</si>
  <si>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</si>
  <si>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</si>
  <si>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</si>
  <si>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</si>
  <si>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</si>
  <si>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</si>
  <si>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</si>
  <si>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</si>
  <si>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</si>
  <si>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</si>
  <si>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</si>
  <si>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</si>
  <si>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</si>
  <si>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</si>
  <si>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</si>
  <si>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</si>
  <si>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</si>
  <si>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</si>
  <si>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</si>
  <si>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</si>
  <si>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</si>
  <si>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</si>
  <si>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</si>
  <si>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</si>
  <si>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</si>
  <si>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</si>
  <si>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</si>
  <si>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</si>
  <si>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</si>
  <si>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</si>
  <si>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</si>
  <si>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</si>
  <si>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</si>
  <si>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</si>
  <si>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</si>
  <si>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</si>
  <si>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</si>
  <si>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</si>
  <si>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</si>
  <si>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</si>
  <si>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</si>
  <si>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</si>
  <si>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</si>
  <si>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</si>
  <si>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</si>
  <si>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</si>
  <si>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</si>
  <si>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</si>
  <si>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</si>
  <si>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</si>
  <si>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</si>
  <si>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</si>
  <si>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</si>
  <si>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</si>
  <si>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</si>
  <si>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</si>
  <si>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</si>
  <si>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</si>
  <si>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</si>
  <si>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</si>
  <si>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</si>
  <si>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</si>
  <si>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</si>
  <si>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</si>
  <si>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</si>
  <si>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</si>
  <si>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</si>
  <si>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</si>
  <si>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</si>
  <si>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</si>
  <si>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</si>
  <si>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</si>
  <si>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</si>
  <si>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</si>
  <si>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</si>
  <si>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</si>
  <si>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</si>
  <si>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</si>
  <si>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</si>
  <si>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</si>
  <si>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</si>
  <si>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</si>
  <si>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</si>
  <si>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</si>
  <si>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</si>
  <si>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</si>
  <si>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</si>
  <si>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</si>
  <si>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</si>
  <si>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</si>
  <si>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</si>
  <si>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</si>
  <si>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</si>
  <si>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</si>
  <si>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</si>
  <si>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</si>
  <si>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</si>
  <si>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</si>
  <si>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</si>
  <si>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</si>
  <si>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</si>
  <si>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</si>
  <si>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</si>
  <si>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</si>
  <si>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</si>
  <si>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</si>
  <si>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</si>
  <si>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</si>
  <si>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</si>
  <si>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</si>
  <si>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</si>
  <si>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</si>
  <si>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</si>
  <si>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</si>
  <si>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</si>
  <si>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</si>
  <si>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</si>
  <si>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</si>
  <si>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</si>
  <si>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</si>
  <si>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</si>
  <si>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</si>
  <si>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</si>
  <si>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</si>
  <si>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</si>
  <si>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</si>
  <si>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</si>
  <si>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</si>
  <si>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</si>
  <si>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</si>
  <si>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</si>
  <si>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</si>
  <si>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</si>
  <si>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</si>
  <si>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</si>
  <si>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</si>
  <si>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</si>
  <si>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</si>
  <si>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</si>
  <si>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</si>
  <si>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</si>
  <si>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</si>
  <si>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</si>
  <si>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</si>
  <si>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</si>
  <si>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</si>
  <si>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</si>
  <si>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</si>
  <si>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</si>
  <si>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</si>
  <si>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</si>
  <si>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</si>
  <si>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</si>
  <si>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</si>
  <si>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</si>
  <si>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</si>
  <si>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</si>
  <si>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</si>
  <si>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</si>
  <si>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</si>
  <si>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</si>
  <si>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</si>
  <si>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</si>
  <si>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</si>
  <si>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</si>
  <si>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</si>
  <si>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</si>
  <si>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</si>
  <si>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</si>
  <si>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</si>
  <si>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</si>
  <si>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</si>
  <si>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</si>
  <si>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</si>
  <si>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</si>
  <si>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</si>
  <si>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</si>
  <si>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</si>
  <si>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</si>
  <si>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</si>
  <si>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</si>
  <si>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</si>
  <si>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</si>
  <si>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</si>
  <si>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</si>
  <si>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</si>
  <si>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</si>
  <si>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</si>
  <si>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</si>
  <si>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</si>
  <si>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</si>
  <si>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</si>
  <si>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</si>
  <si>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</si>
  <si>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</si>
  <si>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</si>
  <si>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</si>
  <si>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</si>
  <si>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</si>
  <si>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</si>
  <si>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</si>
  <si>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</si>
  <si>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</si>
  <si>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</si>
  <si>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</si>
  <si>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</si>
  <si>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</si>
  <si>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</si>
  <si>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</si>
  <si>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</si>
  <si>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</si>
  <si>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</si>
  <si>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</si>
  <si>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</si>
  <si>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</si>
  <si>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</si>
  <si>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</si>
  <si>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</si>
  <si>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</si>
  <si>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</si>
  <si>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</si>
  <si>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</si>
  <si>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</si>
  <si>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</si>
  <si>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</si>
  <si>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</si>
  <si>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</si>
  <si>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</si>
  <si>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</si>
  <si>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</si>
  <si>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</si>
  <si>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</si>
  <si>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</si>
  <si>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</si>
  <si>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</si>
  <si>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</si>
  <si>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</si>
  <si>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</si>
  <si>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</si>
  <si>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</si>
  <si>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</si>
  <si>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</si>
  <si>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</si>
  <si>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</si>
  <si>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</si>
  <si>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</si>
  <si>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</si>
  <si>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</si>
  <si>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</si>
  <si>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</si>
  <si>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</si>
  <si>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</si>
  <si>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</si>
  <si>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</si>
  <si>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</si>
  <si>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</si>
  <si>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</si>
  <si>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</si>
  <si>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</si>
  <si>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</si>
  <si>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</si>
  <si>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</si>
  <si>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</si>
  <si>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</si>
  <si>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</si>
  <si>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</si>
  <si>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</si>
  <si>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</si>
  <si>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</si>
  <si>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</si>
  <si>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</si>
  <si>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</si>
  <si>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</si>
  <si>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</si>
  <si>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</si>
  <si>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</si>
  <si>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</si>
  <si>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</si>
  <si>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</si>
  <si>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</si>
  <si>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</si>
  <si>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</si>
  <si>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</si>
  <si>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</si>
  <si>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</si>
  <si>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</si>
  <si>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</si>
  <si>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</si>
  <si>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</si>
  <si>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</si>
  <si>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</si>
  <si>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</si>
  <si>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</si>
  <si>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</si>
  <si>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</si>
  <si>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</si>
  <si>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</si>
  <si>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</si>
  <si>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</si>
  <si>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</si>
  <si>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</si>
  <si>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</si>
  <si>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</si>
  <si>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</si>
  <si>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</si>
  <si>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</si>
  <si>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</si>
  <si>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</si>
  <si>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</si>
  <si>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</si>
  <si>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</si>
  <si>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</si>
  <si>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</si>
  <si>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</si>
  <si>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</si>
  <si>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</si>
  <si>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</si>
  <si>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</si>
  <si>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</si>
  <si>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</si>
  <si>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</si>
  <si>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</si>
  <si>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</si>
  <si>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</si>
  <si>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</si>
  <si>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</si>
  <si>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</si>
  <si>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</si>
  <si>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</si>
  <si>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</si>
  <si>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</si>
  <si>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</si>
  <si>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</si>
  <si>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</si>
  <si>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</si>
  <si>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</si>
  <si>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</si>
  <si>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</si>
  <si>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</si>
  <si>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</si>
  <si>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</si>
  <si>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</si>
  <si>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</si>
  <si>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</si>
  <si>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</si>
  <si>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</si>
  <si>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</si>
  <si>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</si>
  <si>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</si>
  <si>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</si>
  <si>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</si>
  <si>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</si>
  <si>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</si>
  <si>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</si>
  <si>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</si>
  <si>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</si>
  <si>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</si>
  <si>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</si>
  <si>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</si>
  <si>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</si>
  <si>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</si>
  <si>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</si>
  <si>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</si>
  <si>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</si>
  <si>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</si>
  <si>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</si>
  <si>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</si>
  <si>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</si>
  <si>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</si>
  <si>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</si>
  <si>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</si>
  <si>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</si>
  <si>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</si>
  <si>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</si>
  <si>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</si>
  <si>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</si>
  <si>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</si>
  <si>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</si>
  <si>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</si>
  <si>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</si>
  <si>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</si>
  <si>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</si>
  <si>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</si>
  <si>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</si>
  <si>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</si>
  <si>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</si>
  <si>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</si>
  <si>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</si>
  <si>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</si>
  <si>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</si>
  <si>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</si>
  <si>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</si>
  <si>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</si>
  <si>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</si>
  <si>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</si>
  <si>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</si>
  <si>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</si>
  <si>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</si>
  <si>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</si>
  <si>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</si>
  <si>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</si>
  <si>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</si>
  <si>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</si>
  <si>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</si>
  <si>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</si>
  <si>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</si>
  <si>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</si>
  <si>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</si>
  <si>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</si>
  <si>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</si>
  <si>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</si>
  <si>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</si>
  <si>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</si>
  <si>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</si>
  <si>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</si>
  <si>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</si>
  <si>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</si>
  <si>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</si>
  <si>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</si>
  <si>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</si>
  <si>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</si>
  <si>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</si>
  <si>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</si>
  <si>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</si>
  <si>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</si>
  <si>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</si>
  <si>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</si>
  <si>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</si>
  <si>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</si>
  <si>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</si>
  <si>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</si>
  <si>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</si>
  <si>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</si>
  <si>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</si>
  <si>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</si>
  <si>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</si>
  <si>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</si>
  <si>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</si>
  <si>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</si>
  <si>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</si>
  <si>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</si>
  <si>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</si>
  <si>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</si>
  <si>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</si>
  <si>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</si>
  <si>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</si>
  <si>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</si>
  <si>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</si>
  <si>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</si>
  <si>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</si>
  <si>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</si>
  <si>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</si>
  <si>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</si>
  <si>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</si>
  <si>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</si>
  <si>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</si>
  <si>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</si>
  <si>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</si>
  <si>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</si>
  <si>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</si>
  <si>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</si>
  <si>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</si>
  <si>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</si>
  <si>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</si>
  <si>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</si>
  <si>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</si>
  <si>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</si>
  <si>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</si>
  <si>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</si>
  <si>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</si>
  <si>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</si>
  <si>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</si>
  <si>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</si>
  <si>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</si>
  <si>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</si>
  <si>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</si>
  <si>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</si>
  <si>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</si>
  <si>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</si>
  <si>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</si>
  <si>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</si>
  <si>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</si>
  <si>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</si>
  <si>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</si>
  <si>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</si>
  <si>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</si>
  <si>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</si>
  <si>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</si>
  <si>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</si>
  <si>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</si>
  <si>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</si>
  <si>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</si>
  <si>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</si>
  <si>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</si>
  <si>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</si>
  <si>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</si>
  <si>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</si>
  <si>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</si>
  <si>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</si>
  <si>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</si>
  <si>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</si>
  <si>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</si>
  <si>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</si>
  <si>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</si>
  <si>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</si>
  <si>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</si>
  <si>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</si>
  <si>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</si>
  <si>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</si>
  <si>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</si>
  <si>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</si>
  <si>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</si>
  <si>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</si>
  <si>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</si>
  <si>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</si>
  <si>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</si>
  <si>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</si>
  <si>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</si>
  <si>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</si>
  <si>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</si>
  <si>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</si>
  <si>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</si>
  <si>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</si>
  <si>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</si>
  <si>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</si>
  <si>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</si>
  <si>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</si>
  <si>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</si>
  <si>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</si>
  <si>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</si>
  <si>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</si>
  <si>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</si>
  <si>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</si>
  <si>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</si>
  <si>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</si>
  <si>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</si>
  <si>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</si>
  <si>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</si>
  <si>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</si>
  <si>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</si>
  <si>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</si>
  <si>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</si>
  <si>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</si>
  <si>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</si>
  <si>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</si>
  <si>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</si>
  <si>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</si>
  <si>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</si>
  <si>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</si>
  <si>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</si>
  <si>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</si>
  <si>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</si>
  <si>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</si>
  <si>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</si>
  <si>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</si>
  <si>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</si>
  <si>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</si>
  <si>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</si>
  <si>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</si>
  <si>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</si>
  <si>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</si>
  <si>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</si>
  <si>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</si>
  <si>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</si>
  <si>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</si>
  <si>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</si>
  <si>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</si>
  <si>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</si>
  <si>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</si>
  <si>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</si>
  <si>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</si>
  <si>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</si>
  <si>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</si>
  <si>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</si>
  <si>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</si>
  <si>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</si>
  <si>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</si>
  <si>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</si>
  <si>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</si>
  <si>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</si>
  <si>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</si>
  <si>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</si>
  <si>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</si>
  <si>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</si>
  <si>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</si>
  <si>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</si>
  <si>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</si>
  <si>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</si>
  <si>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</si>
  <si>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</si>
  <si>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</si>
  <si>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</si>
  <si>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</si>
  <si>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</si>
  <si>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</si>
  <si>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</si>
  <si>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</si>
  <si>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</si>
  <si>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</si>
  <si>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</si>
  <si>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</si>
  <si>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</si>
  <si>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</si>
  <si>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</si>
  <si>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</si>
  <si>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</si>
  <si>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</si>
  <si>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</si>
  <si>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</si>
  <si>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</si>
  <si>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</si>
  <si>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</si>
  <si>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</si>
  <si>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</si>
  <si>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</si>
  <si>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</si>
  <si>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</si>
  <si>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</si>
  <si>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</si>
  <si>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</si>
  <si>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</si>
  <si>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</si>
  <si>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</si>
  <si>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</si>
  <si>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</si>
  <si>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</si>
  <si>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</si>
  <si>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</si>
  <si>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</si>
  <si>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</si>
  <si>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</si>
  <si>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</si>
  <si>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</si>
  <si>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</si>
  <si>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</si>
  <si>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</si>
  <si>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</si>
  <si>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</si>
  <si>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</si>
  <si>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</si>
  <si>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</si>
  <si>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</si>
  <si>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</si>
  <si>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</si>
  <si>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</si>
  <si>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</si>
  <si>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</si>
  <si>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</si>
  <si>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</si>
  <si>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</si>
  <si>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</si>
  <si>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</si>
  <si>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</si>
  <si>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</si>
  <si>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</si>
  <si>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</si>
  <si>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</si>
  <si>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</si>
  <si>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</si>
  <si>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</si>
  <si>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</si>
  <si>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</si>
  <si>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</si>
  <si>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</si>
  <si>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</si>
  <si>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</si>
  <si>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</si>
  <si>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</si>
  <si>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</si>
  <si>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</si>
  <si>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</si>
  <si>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</si>
  <si>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</si>
  <si>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</si>
  <si>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</si>
  <si>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</si>
  <si>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</si>
  <si>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</si>
  <si>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</si>
  <si>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</si>
  <si>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</si>
  <si>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</si>
  <si>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</si>
  <si>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</si>
  <si>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</si>
  <si>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</si>
  <si>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</si>
  <si>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</si>
  <si>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</si>
  <si>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</si>
  <si>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</si>
  <si>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</si>
  <si>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</si>
  <si>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</si>
  <si>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</si>
  <si>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</si>
  <si>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</si>
  <si>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</si>
  <si>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</si>
  <si>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</si>
  <si>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</si>
  <si>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</si>
  <si>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</si>
  <si>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</si>
  <si>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</si>
  <si>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</si>
  <si>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</si>
  <si>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</si>
  <si>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</si>
  <si>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</si>
  <si>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</si>
  <si>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</si>
  <si>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</si>
  <si>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</si>
  <si>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</si>
  <si>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</si>
  <si>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</si>
  <si>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</si>
  <si>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</si>
  <si>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</si>
  <si>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</si>
  <si>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</si>
  <si>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</si>
  <si>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</si>
  <si>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</si>
  <si>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</si>
  <si>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</si>
  <si>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</si>
  <si>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</si>
  <si>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</si>
  <si>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</si>
  <si>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</si>
  <si>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</si>
  <si>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</si>
  <si>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</si>
  <si>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</si>
  <si>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</si>
  <si>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</si>
  <si>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</si>
  <si>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</si>
  <si>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</si>
  <si>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</si>
  <si>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</si>
  <si>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</si>
  <si>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</si>
  <si>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</si>
  <si>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</si>
  <si>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</si>
  <si>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</si>
  <si>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</si>
  <si>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</si>
  <si>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</si>
  <si>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</si>
  <si>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</si>
  <si>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</si>
  <si>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</si>
  <si>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</si>
  <si>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</si>
  <si>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</si>
  <si>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</si>
  <si>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</si>
  <si>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</si>
  <si>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</si>
  <si>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</si>
  <si>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</si>
  <si>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</si>
  <si>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</si>
  <si>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</si>
  <si>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</si>
  <si>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</si>
  <si>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</si>
  <si>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</si>
  <si>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</si>
  <si>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</si>
  <si>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</si>
  <si>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</si>
  <si>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</si>
  <si>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</si>
  <si>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</si>
  <si>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</si>
  <si>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</si>
  <si>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</si>
  <si>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</si>
  <si>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</si>
  <si>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</si>
  <si>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</si>
  <si>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</si>
  <si>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</si>
  <si>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</si>
  <si>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</si>
  <si>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</si>
  <si>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</si>
  <si>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</si>
  <si>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</si>
  <si>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</si>
  <si>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</si>
  <si>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</si>
  <si>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</si>
  <si>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</si>
  <si>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</si>
  <si>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</si>
  <si>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</si>
  <si>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</si>
  <si>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</si>
  <si>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</si>
  <si>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</si>
  <si>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</si>
  <si>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</si>
  <si>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</si>
  <si>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</si>
  <si>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</si>
  <si>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</si>
  <si>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</si>
  <si>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</si>
  <si>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</si>
  <si>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</si>
  <si>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</si>
  <si>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</si>
  <si>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</si>
  <si>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</si>
  <si>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</si>
  <si>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</si>
  <si>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</si>
  <si>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</si>
  <si>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</si>
  <si>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</si>
  <si>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</si>
  <si>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</si>
  <si>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</si>
  <si>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</si>
  <si>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</si>
  <si>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</si>
  <si>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</si>
  <si>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</si>
  <si>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</si>
  <si>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</si>
  <si>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</si>
  <si>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</si>
  <si>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</si>
  <si>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</si>
  <si>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</si>
  <si>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</si>
  <si>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</si>
  <si>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</si>
  <si>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</si>
  <si>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</si>
  <si>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</si>
  <si>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</si>
  <si>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</si>
  <si>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</si>
  <si>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</si>
  <si>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</si>
  <si>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</si>
  <si>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</si>
  <si>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</si>
  <si>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</si>
  <si>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</si>
  <si>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</si>
  <si>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</si>
  <si>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</si>
  <si>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</si>
  <si>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</si>
  <si>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</si>
  <si>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</si>
  <si>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</si>
  <si>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</si>
  <si>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</si>
  <si>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</si>
  <si>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</si>
  <si>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</si>
  <si>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</si>
  <si>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</si>
  <si>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</si>
  <si>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</si>
  <si>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</si>
  <si>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</si>
  <si>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</si>
  <si>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</si>
  <si>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</si>
  <si>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</si>
  <si>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</si>
  <si>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</si>
  <si>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</si>
  <si>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</si>
  <si>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</si>
  <si>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</si>
  <si>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</si>
  <si>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</si>
  <si>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</si>
  <si>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</si>
  <si>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</si>
  <si>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</si>
  <si>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</si>
  <si>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</si>
  <si>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</si>
  <si>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</si>
  <si>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</si>
  <si>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</si>
  <si>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</si>
  <si>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</si>
  <si>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</si>
  <si>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</si>
  <si>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</si>
  <si>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</si>
  <si>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</si>
  <si>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</si>
  <si>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</si>
  <si>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</si>
  <si>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</si>
  <si>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</si>
  <si>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</si>
  <si>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</si>
  <si>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</si>
  <si>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</si>
  <si>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</si>
  <si>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</si>
  <si>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</si>
  <si>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</si>
  <si>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</si>
  <si>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</si>
  <si>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</si>
  <si>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</si>
  <si>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</si>
  <si>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</si>
  <si>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</si>
  <si>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</si>
  <si>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</si>
  <si>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</si>
  <si>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</si>
  <si>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</si>
  <si>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</si>
  <si>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</si>
  <si>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</si>
  <si>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</si>
  <si>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</si>
  <si>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</si>
  <si>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</si>
  <si>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</si>
  <si>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</si>
  <si>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</si>
  <si>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</si>
  <si>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</si>
  <si>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</si>
  <si>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</si>
  <si>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</si>
  <si>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</si>
  <si>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</si>
  <si>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</si>
  <si>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</si>
  <si>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</si>
  <si>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</si>
  <si>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</si>
  <si>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</si>
  <si>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</si>
  <si>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</si>
  <si>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</si>
  <si>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</si>
  <si>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</si>
  <si>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</si>
  <si>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</si>
  <si>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</si>
  <si>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</si>
  <si>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</si>
  <si>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</si>
  <si>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</si>
  <si>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</si>
  <si>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</si>
  <si>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</si>
  <si>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</si>
  <si>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</si>
  <si>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</si>
  <si>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</si>
  <si>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</si>
  <si>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</si>
  <si>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</si>
  <si>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</si>
  <si>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</si>
  <si>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</si>
  <si>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</si>
  <si>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</si>
  <si>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</si>
  <si>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</si>
  <si>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</si>
  <si>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</si>
  <si>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</si>
  <si>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</si>
  <si>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</si>
  <si>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</si>
  <si>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</si>
  <si>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</si>
  <si>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</si>
  <si>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</si>
  <si>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</si>
  <si>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</si>
  <si>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</si>
  <si>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</si>
  <si>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</si>
  <si>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</si>
  <si>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</si>
  <si>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</si>
  <si>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</si>
  <si>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</si>
  <si>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</si>
  <si>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</si>
  <si>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</si>
  <si>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</si>
  <si>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</si>
  <si>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</si>
  <si>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</si>
  <si>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</si>
  <si>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</si>
  <si>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</si>
  <si>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</si>
  <si>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</si>
  <si>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</si>
  <si>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</si>
  <si>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</si>
  <si>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</si>
  <si>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</si>
  <si>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</si>
  <si>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</si>
  <si>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</si>
  <si>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</si>
  <si>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</si>
  <si>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</si>
  <si>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</si>
  <si>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</si>
  <si>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</si>
  <si>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</si>
  <si>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</si>
  <si>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</si>
  <si>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</si>
  <si>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</si>
  <si>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</si>
  <si>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</si>
  <si>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</si>
  <si>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</si>
  <si>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</si>
  <si>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</si>
  <si>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</si>
  <si>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</si>
  <si>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</si>
  <si>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</si>
  <si>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</si>
  <si>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</si>
  <si>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</si>
  <si>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</si>
  <si>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</si>
  <si>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</si>
  <si>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</si>
  <si>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</si>
  <si>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</si>
  <si>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</si>
  <si>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</si>
  <si>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</si>
  <si>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</si>
  <si>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</si>
  <si>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</si>
  <si>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</si>
  <si>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</si>
  <si>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</si>
  <si>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</si>
  <si>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</si>
  <si>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</si>
  <si>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</si>
  <si>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</si>
  <si>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</si>
  <si>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</si>
  <si>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</si>
  <si>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</si>
  <si>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</si>
  <si>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</si>
  <si>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</si>
  <si>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</si>
  <si>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</si>
  <si>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</si>
  <si>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</si>
  <si>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</si>
  <si>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</si>
  <si>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</si>
  <si>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</si>
  <si>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</si>
  <si>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</si>
  <si>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</si>
  <si>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</si>
  <si>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</si>
  <si>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</si>
  <si>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</si>
  <si>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</si>
  <si>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</si>
  <si>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</si>
  <si>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</si>
  <si>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</si>
  <si>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</si>
  <si>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</si>
  <si>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</si>
  <si>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</si>
  <si>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</si>
  <si>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</si>
  <si>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</si>
  <si>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</si>
  <si>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</si>
  <si>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</si>
  <si>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</si>
  <si>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</si>
  <si>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</si>
  <si>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</si>
  <si>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</si>
  <si>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</si>
  <si>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</si>
  <si>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</si>
  <si>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</si>
  <si>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</si>
  <si>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</si>
  <si>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</si>
  <si>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</si>
  <si>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</si>
  <si>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</si>
  <si>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</si>
  <si>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</si>
  <si>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</si>
  <si>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</si>
  <si>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</si>
  <si>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</si>
  <si>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</si>
  <si>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</si>
  <si>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</si>
  <si>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</si>
  <si>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</si>
  <si>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</si>
  <si>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</si>
  <si>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</si>
  <si>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</si>
  <si>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</si>
  <si>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</si>
  <si>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</si>
  <si>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</si>
  <si>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</si>
  <si>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</si>
  <si>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</si>
  <si>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</si>
  <si>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</si>
  <si>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</si>
  <si>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</si>
  <si>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</si>
  <si>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</si>
  <si>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</si>
  <si>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</si>
  <si>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</si>
  <si>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</si>
  <si>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</si>
  <si>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</si>
  <si>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</si>
  <si>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</si>
  <si>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</si>
  <si>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</si>
  <si>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</si>
  <si>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</si>
  <si>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</si>
  <si>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</si>
  <si>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</si>
  <si>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</si>
  <si>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</si>
  <si>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</si>
  <si>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</si>
  <si>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</si>
  <si>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</si>
  <si>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</si>
  <si>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</si>
  <si>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</si>
  <si>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</si>
  <si>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</si>
  <si>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</si>
  <si>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</si>
  <si>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</si>
  <si>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</si>
  <si>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</si>
  <si>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</si>
  <si>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</si>
  <si>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</si>
  <si>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</si>
  <si>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</si>
  <si>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</si>
  <si>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</si>
  <si>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</si>
  <si>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</si>
  <si>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</si>
  <si>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</si>
  <si>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</si>
  <si>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</si>
  <si>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</si>
  <si>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</si>
  <si>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</si>
  <si>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</si>
  <si>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</si>
  <si>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</si>
  <si>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</si>
  <si>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</si>
  <si>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</si>
  <si>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</si>
  <si>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</si>
  <si>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</si>
  <si>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</si>
  <si>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</si>
  <si>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</si>
  <si>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</si>
  <si>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</si>
  <si>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</si>
  <si>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</si>
  <si>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</si>
  <si>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</si>
  <si>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</si>
  <si>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</si>
  <si>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</si>
  <si>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</si>
  <si>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</si>
  <si>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</si>
  <si>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</si>
  <si>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</si>
  <si>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</si>
  <si>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</si>
  <si>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</si>
  <si>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</si>
  <si>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</si>
  <si>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</si>
  <si>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</si>
  <si>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</si>
  <si>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</si>
  <si>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</si>
  <si>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</si>
  <si>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</si>
  <si>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</si>
  <si>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</si>
  <si>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</si>
  <si>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</si>
  <si>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</si>
  <si>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</si>
  <si>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</si>
  <si>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</si>
  <si>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</si>
  <si>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</si>
  <si>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</si>
  <si>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</si>
  <si>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</si>
  <si>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</si>
  <si>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</si>
  <si>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</si>
  <si>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</si>
  <si>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</si>
  <si>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</si>
  <si>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</si>
  <si>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</si>
  <si>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</si>
  <si>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</si>
  <si>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</si>
  <si>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</si>
  <si>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</si>
  <si>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</si>
  <si>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</si>
  <si>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</si>
  <si>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</si>
  <si>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</si>
  <si>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</si>
  <si>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</si>
  <si>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</si>
  <si>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</si>
  <si>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</si>
  <si>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</si>
  <si>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</si>
  <si>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</si>
  <si>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</si>
  <si>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</si>
  <si>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</si>
  <si>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</si>
  <si>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</si>
  <si>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</si>
  <si>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</si>
  <si>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</si>
  <si>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</si>
  <si>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</si>
  <si>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</si>
  <si>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</si>
  <si>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</si>
  <si>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</si>
  <si>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</si>
  <si>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</si>
  <si>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</si>
  <si>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</si>
  <si>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</si>
  <si>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</si>
  <si>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</si>
  <si>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</si>
  <si>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</si>
  <si>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</si>
  <si>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</si>
  <si>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</si>
  <si>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</si>
  <si>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</si>
  <si>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</si>
  <si>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</si>
  <si>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</si>
  <si>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</si>
  <si>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</si>
  <si>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</si>
  <si>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</si>
  <si>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</si>
  <si>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</si>
  <si>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</si>
  <si>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</si>
  <si>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</si>
  <si>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</si>
  <si>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</si>
  <si>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</si>
  <si>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</si>
  <si>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</si>
  <si>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</si>
  <si>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</si>
  <si>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</si>
  <si>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</si>
  <si>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</si>
  <si>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</si>
  <si>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</si>
  <si>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</si>
  <si>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</si>
  <si>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</si>
  <si>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</si>
  <si>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</si>
  <si>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</si>
  <si>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</si>
  <si>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</si>
  <si>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</si>
  <si>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</si>
  <si>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</si>
  <si>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</si>
  <si>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</si>
  <si>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</si>
  <si>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</si>
  <si>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</si>
  <si>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</si>
  <si>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</si>
  <si>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</si>
  <si>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</si>
  <si>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</si>
  <si>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</si>
  <si>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</si>
  <si>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</si>
  <si>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</si>
  <si>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</si>
  <si>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</si>
  <si>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</si>
  <si>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</si>
  <si>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</si>
  <si>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</si>
  <si>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</si>
  <si>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</si>
  <si>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</si>
  <si>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</si>
  <si>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</si>
  <si>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</si>
  <si>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</si>
  <si>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</si>
  <si>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</si>
  <si>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</si>
  <si>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</si>
  <si>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</si>
  <si>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</si>
  <si>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</si>
  <si>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</si>
  <si>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</si>
  <si>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</si>
  <si>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</si>
  <si>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</si>
  <si>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</si>
  <si>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</si>
  <si>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</si>
  <si>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</si>
  <si>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</si>
  <si>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</si>
  <si>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</si>
  <si>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</si>
  <si>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</si>
  <si>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</si>
  <si>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</si>
  <si>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</si>
  <si>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</si>
  <si>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</si>
  <si>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</si>
  <si>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</si>
  <si>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</si>
  <si>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</si>
  <si>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</si>
  <si>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</si>
  <si>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</si>
  <si>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</si>
  <si>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</si>
  <si>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</si>
  <si>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</si>
  <si>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</si>
  <si>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</si>
  <si>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</si>
  <si>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</si>
  <si>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</si>
  <si>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</si>
  <si>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</si>
  <si>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</si>
  <si>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</si>
  <si>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</si>
  <si>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</si>
  <si>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</si>
  <si>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</si>
  <si>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</si>
  <si>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</si>
  <si>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</si>
  <si>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</si>
  <si>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</si>
  <si>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</si>
  <si>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</si>
  <si>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</si>
  <si>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</si>
  <si>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</si>
  <si>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</si>
  <si>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</si>
  <si>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</si>
  <si>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</si>
  <si>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</si>
  <si>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</si>
  <si>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</si>
  <si>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</si>
  <si>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</si>
  <si>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</si>
  <si>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</si>
  <si>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</si>
  <si>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</si>
  <si>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</si>
  <si>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</si>
  <si>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</si>
  <si>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</si>
  <si>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</si>
  <si>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</si>
  <si>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</si>
  <si>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</si>
  <si>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</si>
  <si>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</si>
  <si>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</si>
  <si>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</si>
  <si>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</si>
  <si>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</si>
  <si>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</si>
  <si>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</si>
  <si>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</si>
  <si>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</si>
  <si>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</si>
  <si>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</si>
  <si>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</si>
  <si>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</si>
  <si>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</si>
  <si>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</si>
  <si>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</si>
  <si>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</si>
  <si>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</si>
  <si>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</si>
  <si>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</si>
  <si>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</si>
  <si>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</si>
  <si>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</si>
  <si>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</si>
  <si>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</si>
  <si>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</si>
  <si>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</si>
  <si>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</si>
  <si>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</si>
  <si>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</si>
  <si>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</si>
  <si>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</si>
  <si>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</si>
  <si>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</si>
  <si>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</si>
  <si>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</si>
  <si>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</si>
  <si>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</si>
  <si>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</si>
  <si>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</si>
  <si>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</si>
  <si>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</si>
  <si>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</si>
  <si>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</si>
  <si>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</si>
  <si>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</si>
  <si>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</si>
  <si>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</si>
  <si>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</si>
  <si>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</si>
  <si>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</si>
  <si>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</si>
  <si>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</si>
  <si>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</si>
  <si>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</si>
  <si>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</si>
  <si>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</si>
  <si>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</si>
  <si>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</si>
  <si>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</si>
  <si>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</si>
  <si>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</si>
  <si>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</si>
  <si>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</si>
  <si>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</si>
  <si>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</si>
  <si>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</si>
  <si>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</si>
  <si>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</si>
  <si>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</si>
  <si>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</si>
  <si>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</si>
  <si>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</si>
  <si>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</si>
  <si>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</si>
  <si>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</si>
  <si>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</si>
  <si>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</si>
  <si>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</si>
  <si>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</si>
  <si>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</si>
  <si>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</si>
  <si>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</si>
  <si>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</si>
  <si>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</si>
  <si>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</si>
  <si>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</si>
  <si>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</si>
  <si>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</si>
  <si>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</si>
  <si>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</si>
  <si>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</si>
  <si>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</si>
  <si>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</si>
  <si>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</si>
  <si>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</si>
  <si>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</si>
  <si>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</si>
  <si>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</si>
  <si>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</si>
  <si>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</si>
  <si>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</si>
  <si>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</si>
  <si>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</si>
  <si>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</si>
  <si>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</si>
  <si>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</si>
  <si>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</si>
  <si>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</si>
  <si>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</si>
  <si>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</si>
  <si>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</si>
  <si>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</si>
  <si>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</si>
  <si>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</si>
  <si>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</si>
  <si>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</si>
  <si>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</si>
  <si>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</si>
  <si>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</si>
  <si>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</si>
  <si>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</si>
  <si>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</si>
  <si>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</si>
  <si>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</si>
  <si>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</si>
  <si>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</si>
  <si>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</si>
  <si>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</si>
  <si>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</si>
  <si>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</si>
  <si>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</si>
  <si>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</si>
  <si>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</si>
  <si>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</si>
  <si>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</si>
  <si>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</si>
  <si>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</si>
  <si>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</si>
  <si>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</si>
  <si>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</si>
  <si>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</si>
  <si>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</si>
  <si>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</si>
  <si>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</si>
  <si>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</si>
  <si>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</si>
  <si>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</si>
  <si>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</si>
  <si>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</si>
  <si>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</si>
  <si>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</si>
  <si>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</si>
  <si>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</si>
  <si>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</si>
  <si>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</si>
  <si>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</si>
  <si>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</si>
  <si>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</si>
  <si>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</si>
  <si>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</si>
  <si>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</si>
  <si>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</si>
  <si>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</si>
  <si>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</si>
  <si>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</si>
  <si>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</si>
  <si>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</si>
  <si>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</si>
  <si>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</si>
  <si>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</si>
  <si>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</si>
  <si>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</si>
  <si>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</si>
  <si>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</si>
  <si>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</si>
  <si>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</si>
  <si>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</si>
  <si>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</si>
  <si>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</si>
  <si>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</si>
  <si>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</si>
  <si>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</si>
  <si>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</si>
  <si>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</si>
  <si>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</si>
  <si>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</si>
  <si>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</si>
  <si>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</si>
  <si>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</si>
  <si>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</si>
  <si>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</si>
  <si>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</si>
  <si>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</si>
  <si>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</si>
  <si>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</si>
  <si>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</si>
  <si>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</si>
  <si>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</si>
  <si>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</si>
  <si>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</si>
  <si>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</si>
  <si>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</si>
  <si>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</si>
  <si>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</si>
  <si>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</si>
  <si>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</si>
  <si>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</si>
  <si>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</si>
  <si>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</si>
  <si>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</si>
  <si>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</si>
  <si>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</si>
  <si>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</si>
  <si>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</si>
  <si>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</si>
  <si>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</si>
  <si>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</si>
  <si>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</si>
  <si>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</si>
  <si>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</si>
  <si>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</si>
  <si>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</si>
  <si>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</si>
  <si>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</si>
  <si>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</si>
  <si>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</si>
  <si>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</si>
  <si>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</si>
  <si>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</si>
  <si>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</si>
  <si>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</si>
  <si>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</si>
  <si>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</si>
  <si>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</si>
  <si>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</si>
  <si>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</si>
  <si>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</si>
  <si>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</si>
  <si>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</si>
  <si>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</si>
  <si>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</si>
  <si>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</si>
  <si>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</si>
  <si>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</si>
  <si>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</si>
  <si>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</si>
  <si>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</si>
  <si>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</si>
  <si>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</si>
  <si>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</si>
  <si>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</si>
  <si>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</si>
  <si>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</si>
  <si>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</si>
  <si>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</si>
  <si>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</si>
  <si>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</si>
  <si>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</si>
  <si>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</si>
  <si>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</si>
  <si>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</si>
  <si>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</si>
  <si>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</si>
  <si>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</si>
  <si>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</si>
  <si>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</si>
  <si>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</si>
  <si>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</si>
  <si>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</si>
  <si>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</si>
  <si>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</si>
  <si>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</si>
  <si>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</si>
  <si>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</si>
  <si>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</si>
  <si>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</si>
  <si>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</si>
  <si>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</si>
  <si>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</si>
  <si>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</si>
  <si>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</si>
  <si>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</si>
  <si>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</si>
  <si>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</si>
  <si>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</si>
  <si>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</si>
  <si>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</si>
  <si>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</si>
  <si>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</si>
  <si>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</si>
  <si>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</si>
  <si>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</si>
  <si>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</si>
  <si>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</si>
  <si>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</si>
  <si>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</si>
  <si>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</si>
  <si>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</si>
  <si>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</si>
  <si>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</si>
  <si>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</si>
  <si>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</si>
  <si>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</si>
  <si>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</si>
  <si>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</si>
  <si>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</si>
  <si>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</si>
  <si>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</si>
  <si>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</si>
  <si>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</si>
  <si>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</si>
  <si>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</si>
  <si>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</si>
  <si>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</si>
  <si>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</si>
  <si>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</si>
  <si>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</si>
  <si>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</si>
  <si>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</si>
  <si>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</si>
  <si>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</si>
  <si>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</si>
  <si>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</si>
  <si>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</si>
  <si>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</si>
  <si>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</si>
  <si>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</si>
  <si>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</si>
  <si>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</si>
  <si>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</si>
  <si>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</si>
  <si>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</si>
  <si>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</si>
  <si>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</si>
  <si>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</si>
  <si>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</si>
  <si>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</si>
  <si>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</si>
  <si>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</si>
  <si>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</si>
  <si>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</si>
  <si>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</si>
  <si>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</si>
  <si>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</si>
  <si>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</si>
  <si>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</si>
  <si>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</si>
  <si>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</si>
  <si>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</si>
  <si>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</si>
  <si>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</si>
  <si>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</si>
  <si>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</si>
  <si>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</si>
  <si>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</si>
  <si>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</si>
  <si>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</si>
  <si>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</si>
  <si>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</si>
  <si>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</si>
  <si>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</si>
  <si>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</si>
  <si>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</si>
  <si>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</si>
  <si>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</si>
  <si>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</si>
  <si>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</si>
  <si>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</si>
  <si>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</si>
  <si>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</si>
  <si>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</si>
  <si>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</si>
  <si>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</si>
  <si>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</si>
  <si>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</si>
  <si>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</si>
  <si>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</si>
  <si>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</si>
  <si>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</si>
  <si>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</si>
  <si>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</si>
  <si>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</si>
  <si>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</si>
  <si>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</si>
  <si>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</si>
  <si>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</si>
  <si>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</si>
  <si>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</si>
  <si>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</si>
  <si>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</si>
  <si>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</si>
  <si>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</si>
  <si>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</si>
  <si>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</si>
  <si>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</si>
  <si>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</si>
  <si>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</si>
  <si>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</si>
  <si>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</si>
  <si>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</si>
  <si>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</si>
  <si>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</si>
  <si>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</si>
  <si>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</si>
  <si>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</si>
  <si>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</si>
  <si>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</si>
  <si>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</si>
  <si>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</si>
  <si>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</si>
  <si>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</si>
  <si>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</si>
  <si>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</si>
  <si>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</si>
  <si>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</si>
  <si>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</si>
  <si>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</si>
  <si>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</si>
  <si>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</si>
  <si>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</si>
  <si>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</si>
  <si>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</si>
  <si>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</si>
  <si>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</si>
  <si>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</si>
  <si>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</si>
  <si>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</si>
  <si>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</si>
  <si>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</si>
  <si>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</si>
  <si>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</si>
  <si>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</si>
  <si>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</si>
  <si>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</si>
  <si>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</si>
  <si>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</si>
  <si>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</si>
  <si>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</si>
  <si>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</si>
  <si>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</si>
  <si>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</si>
  <si>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</si>
  <si>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</si>
  <si>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</si>
  <si>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</si>
  <si>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</si>
  <si>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</si>
  <si>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</si>
  <si>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</si>
  <si>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</si>
  <si>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</si>
  <si>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</si>
  <si>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</si>
  <si>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</si>
  <si>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</si>
  <si>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</si>
  <si>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</si>
  <si>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</si>
  <si>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</si>
  <si>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</si>
  <si>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</si>
  <si>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</si>
  <si>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</si>
  <si>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</si>
  <si>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</si>
  <si>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</si>
  <si>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</si>
  <si>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</si>
  <si>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</si>
  <si>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</si>
  <si>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</si>
  <si>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</si>
  <si>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</si>
  <si>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</si>
  <si>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</si>
  <si>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</si>
  <si>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</si>
  <si>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</si>
  <si>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</si>
  <si>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</si>
  <si>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</si>
  <si>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</si>
  <si>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</si>
  <si>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</si>
  <si>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</si>
  <si>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</si>
  <si>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</si>
  <si>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</si>
  <si>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</si>
  <si>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</si>
  <si>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</si>
  <si>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</si>
  <si>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</si>
  <si>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</si>
  <si>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</si>
  <si>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</si>
  <si>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</si>
  <si>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</si>
  <si>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</si>
  <si>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</si>
  <si>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</si>
  <si>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</si>
  <si>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</si>
  <si>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</si>
  <si>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</si>
  <si>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</si>
  <si>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</si>
  <si>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</si>
  <si>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</si>
  <si>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</si>
  <si>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</si>
  <si>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</si>
  <si>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</si>
  <si>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</si>
  <si>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</si>
  <si>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</si>
  <si>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</si>
  <si>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</si>
  <si>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</si>
  <si>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</si>
  <si>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</si>
  <si>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</si>
  <si>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</si>
  <si>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</si>
  <si>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</si>
  <si>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</si>
  <si>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</si>
  <si>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</si>
  <si>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</si>
  <si>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</si>
  <si>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</si>
  <si>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</si>
  <si>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</si>
  <si>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</si>
  <si>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</si>
  <si>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</si>
  <si>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</si>
  <si>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</si>
  <si>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</si>
  <si>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</si>
  <si>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</si>
  <si>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</si>
  <si>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</si>
  <si>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</si>
  <si>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</si>
  <si>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</si>
  <si>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</si>
  <si>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</si>
  <si>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</si>
  <si>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</si>
  <si>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</si>
  <si>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</si>
  <si>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</si>
  <si>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</si>
  <si>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</si>
  <si>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</si>
  <si>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</si>
  <si>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</si>
  <si>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</si>
  <si>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</si>
  <si>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</si>
  <si>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</si>
  <si>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</si>
  <si>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</si>
  <si>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</si>
  <si>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</si>
  <si>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</si>
  <si>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</si>
  <si>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</si>
  <si>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</si>
  <si>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</si>
  <si>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</si>
  <si>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</si>
  <si>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</si>
  <si>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</si>
  <si>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</si>
  <si>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</si>
  <si>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</si>
  <si>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</si>
  <si>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</si>
  <si>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</si>
  <si>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</si>
  <si>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</si>
  <si>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</si>
  <si>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</si>
  <si>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</si>
  <si>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</si>
  <si>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</si>
  <si>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</si>
  <si>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</si>
  <si>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</si>
  <si>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</si>
  <si>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</si>
  <si>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</si>
  <si>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</si>
  <si>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</si>
  <si>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</si>
  <si>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</si>
  <si>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</si>
  <si>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</si>
  <si>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</si>
  <si>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</si>
  <si>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</si>
  <si>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</si>
  <si>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</si>
  <si>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</si>
  <si>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</si>
  <si>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</si>
  <si>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</si>
  <si>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</si>
  <si>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</si>
  <si>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</si>
  <si>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</si>
  <si>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</si>
  <si>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</si>
  <si>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</si>
  <si>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</si>
  <si>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</si>
  <si>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</si>
  <si>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</si>
  <si>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</si>
  <si>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</si>
  <si>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</si>
  <si>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</si>
  <si>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</si>
  <si>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</si>
  <si>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</si>
  <si>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</si>
  <si>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</si>
  <si>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</si>
  <si>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</si>
  <si>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</si>
  <si>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</si>
  <si>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</si>
  <si>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</si>
  <si>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</si>
  <si>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</si>
  <si>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</si>
  <si>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</si>
  <si>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</si>
  <si>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</si>
  <si>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</si>
  <si>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</si>
  <si>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</si>
  <si>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</si>
  <si>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</si>
  <si>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</si>
  <si>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</si>
  <si>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</si>
  <si>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</si>
  <si>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</si>
  <si>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</si>
  <si>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</si>
  <si>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</si>
  <si>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</si>
  <si>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</si>
  <si>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</si>
  <si>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</si>
  <si>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</si>
  <si>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</si>
  <si>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</si>
  <si>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</si>
  <si>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</si>
  <si>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</si>
  <si>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</si>
  <si>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</si>
  <si>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</si>
  <si>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</si>
  <si>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</si>
  <si>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</si>
  <si>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</si>
  <si>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</si>
  <si>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</si>
  <si>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</si>
  <si>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</si>
  <si>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</si>
  <si>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</si>
  <si>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</si>
  <si>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</si>
  <si>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</si>
  <si>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</si>
  <si>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</si>
  <si>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</si>
  <si>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</si>
  <si>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</si>
  <si>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</si>
  <si>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</si>
  <si>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</si>
  <si>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</si>
  <si>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</si>
  <si>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</si>
  <si>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</si>
  <si>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</si>
  <si>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</si>
  <si>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</si>
  <si>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</si>
  <si>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</si>
  <si>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</si>
  <si>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</si>
  <si>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</si>
  <si>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</si>
  <si>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</si>
  <si>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</si>
  <si>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</si>
  <si>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</si>
  <si>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</si>
  <si>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</si>
  <si>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</si>
  <si>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</si>
  <si>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</si>
  <si>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</si>
  <si>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</si>
  <si>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</si>
  <si>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</si>
  <si>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</si>
  <si>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</si>
  <si>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</si>
  <si>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</si>
  <si>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</si>
  <si>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</si>
  <si>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</si>
  <si>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</si>
  <si>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</si>
  <si>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</si>
  <si>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</si>
  <si>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</si>
  <si>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</si>
  <si>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</si>
  <si>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</si>
  <si>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</si>
  <si>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</si>
  <si>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</si>
  <si>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</si>
  <si>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</si>
  <si>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</si>
  <si>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</si>
  <si>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</si>
  <si>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</si>
  <si>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</si>
  <si>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</si>
  <si>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</si>
  <si>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</si>
  <si>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</si>
  <si>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</si>
  <si>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</si>
  <si>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</si>
  <si>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</si>
  <si>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</si>
  <si>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</si>
  <si>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</si>
  <si>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</si>
  <si>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</si>
  <si>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</si>
  <si>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</si>
  <si>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</si>
  <si>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</si>
  <si>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</si>
  <si>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</si>
  <si>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</si>
  <si>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</si>
  <si>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</si>
  <si>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</si>
  <si>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</si>
  <si>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</si>
  <si>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</si>
  <si>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</si>
  <si>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</si>
  <si>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</si>
  <si>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</si>
  <si>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</si>
  <si>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</si>
  <si>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</si>
  <si>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</si>
  <si>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</si>
  <si>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</si>
  <si>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</si>
  <si>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</si>
  <si>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</si>
  <si>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</si>
  <si>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</si>
  <si>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</si>
  <si>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</si>
  <si>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</si>
  <si>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</si>
  <si>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</si>
  <si>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</si>
  <si>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</si>
  <si>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</si>
  <si>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</si>
  <si>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</si>
  <si>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</si>
  <si>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</si>
  <si>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</si>
  <si>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</si>
  <si>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</si>
  <si>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</si>
  <si>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</si>
  <si>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</si>
  <si>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</si>
  <si>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</si>
  <si>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</si>
  <si>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</si>
  <si>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</si>
  <si>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</si>
  <si>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</si>
  <si>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</si>
  <si>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</si>
  <si>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</si>
  <si>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</si>
  <si>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</si>
  <si>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</si>
  <si>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</si>
  <si>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</si>
  <si>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</si>
  <si>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</si>
  <si>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</si>
  <si>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</si>
  <si>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</si>
  <si>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</si>
  <si>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</si>
  <si>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</si>
  <si>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</si>
  <si>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</si>
  <si>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</si>
  <si>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</si>
  <si>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</si>
  <si>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</si>
  <si>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</si>
  <si>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</si>
  <si>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</si>
  <si>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</si>
  <si>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</si>
  <si>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</si>
  <si>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</si>
  <si>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</si>
  <si>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</si>
  <si>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</si>
  <si>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</si>
  <si>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</si>
  <si>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</si>
  <si>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</si>
  <si>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</si>
  <si>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</si>
  <si>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</si>
  <si>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</si>
  <si>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</si>
  <si>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</si>
  <si>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</si>
  <si>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</si>
  <si>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</si>
  <si>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</si>
  <si>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</si>
  <si>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</si>
  <si>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</si>
  <si>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</si>
  <si>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</si>
  <si>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</si>
  <si>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</si>
  <si>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</si>
  <si>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</si>
  <si>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</si>
  <si>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</si>
  <si>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</si>
  <si>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</si>
  <si>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</si>
  <si>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</si>
  <si>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</si>
  <si>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</si>
  <si>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</si>
  <si>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</si>
  <si>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</si>
  <si>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</si>
  <si>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</si>
  <si>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</si>
  <si>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</si>
  <si>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</si>
  <si>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</si>
  <si>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</si>
  <si>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</si>
  <si>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</si>
  <si>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</si>
  <si>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</si>
  <si>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</si>
  <si>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</si>
  <si>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</si>
  <si>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</si>
  <si>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</si>
  <si>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</si>
  <si>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</si>
  <si>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</si>
  <si>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</si>
  <si>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</si>
  <si>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</si>
  <si>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</si>
  <si>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</si>
  <si>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</si>
  <si>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</si>
  <si>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</si>
  <si>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</si>
  <si>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</si>
  <si>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</si>
  <si>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</si>
  <si>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</si>
  <si>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</si>
  <si>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</si>
  <si>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</si>
  <si>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</si>
  <si>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</si>
  <si>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</si>
  <si>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</si>
  <si>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</si>
  <si>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</si>
  <si>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</si>
  <si>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</si>
  <si>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</si>
  <si>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</si>
  <si>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</si>
  <si>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</si>
  <si>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</si>
  <si>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</si>
  <si>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</si>
  <si>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</si>
  <si>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</si>
  <si>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</si>
  <si>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</si>
  <si>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</si>
  <si>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</si>
  <si>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</si>
  <si>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</si>
  <si>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</si>
  <si>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</si>
  <si>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</si>
  <si>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</si>
  <si>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</si>
  <si>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</si>
  <si>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</si>
  <si>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</si>
  <si>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</si>
  <si>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</si>
  <si>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</si>
  <si>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</si>
  <si>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</si>
  <si>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</si>
  <si>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</si>
  <si>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</si>
  <si>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</si>
  <si>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</si>
  <si>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</si>
  <si>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</si>
  <si>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</si>
  <si>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</si>
  <si>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</si>
  <si>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</si>
  <si>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</si>
  <si>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</si>
  <si>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</si>
  <si>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</si>
  <si>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</si>
  <si>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</si>
  <si>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</si>
  <si>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</si>
  <si>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</si>
  <si>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</si>
  <si>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</si>
  <si>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</si>
  <si>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</si>
  <si>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</si>
  <si>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</si>
  <si>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</si>
  <si>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</si>
  <si>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</si>
  <si>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</si>
  <si>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</si>
  <si>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</si>
  <si>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</si>
  <si>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</si>
  <si>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</si>
  <si>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</si>
  <si>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</si>
  <si>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</si>
  <si>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</si>
  <si>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</si>
  <si>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</si>
  <si>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</si>
  <si>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</si>
  <si>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</si>
  <si>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</si>
  <si>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</si>
  <si>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</si>
  <si>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</si>
  <si>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</si>
  <si>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</si>
  <si>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</si>
  <si>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</si>
  <si>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</si>
  <si>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</si>
  <si>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</si>
  <si>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</si>
  <si>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</si>
  <si>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</si>
  <si>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</si>
  <si>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</si>
  <si>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</si>
  <si>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</si>
  <si>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</si>
  <si>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</si>
  <si>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</si>
  <si>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</si>
  <si>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</si>
  <si>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</si>
  <si>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</si>
  <si>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</si>
  <si>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</si>
  <si>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</si>
  <si>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</si>
  <si>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</si>
  <si>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</si>
  <si>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</si>
  <si>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</si>
  <si>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</si>
  <si>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</si>
  <si>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</si>
  <si>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</si>
  <si>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</si>
  <si>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</si>
  <si>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</si>
  <si>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</si>
  <si>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</si>
  <si>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</si>
  <si>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</si>
  <si>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</si>
  <si>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</si>
  <si>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</si>
  <si>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</si>
  <si>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</si>
  <si>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</si>
  <si>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</si>
  <si>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</si>
  <si>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</si>
  <si>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</si>
  <si>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</si>
  <si>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</si>
  <si>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</si>
  <si>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</si>
  <si>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</si>
  <si>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</si>
  <si>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</si>
  <si>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</si>
  <si>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</si>
  <si>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</si>
  <si>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</si>
  <si>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</si>
  <si>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</si>
  <si>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</si>
  <si>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</si>
  <si>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</si>
  <si>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</si>
  <si>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</si>
  <si>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</si>
  <si>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</si>
  <si>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</si>
  <si>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</si>
  <si>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</si>
  <si>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</si>
  <si>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</si>
  <si>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</si>
  <si>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</si>
  <si>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</si>
  <si>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</si>
  <si>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</si>
  <si>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</si>
  <si>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</si>
  <si>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</si>
  <si>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</si>
  <si>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</si>
  <si>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</si>
  <si>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</si>
  <si>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</si>
  <si>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</si>
  <si>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</si>
  <si>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</si>
  <si>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</si>
  <si>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</si>
  <si>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</si>
  <si>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</si>
  <si>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</si>
  <si>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</si>
  <si>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</si>
  <si>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</si>
  <si>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</si>
  <si>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</si>
  <si>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</si>
  <si>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</si>
  <si>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</si>
  <si>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</si>
  <si>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</si>
  <si>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</si>
  <si>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</si>
  <si>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</si>
  <si>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</si>
  <si>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</si>
  <si>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</si>
  <si>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</si>
  <si>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</si>
  <si>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</si>
  <si>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</si>
  <si>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</si>
  <si>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</si>
  <si>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</si>
  <si>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</si>
  <si>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</si>
  <si>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</si>
  <si>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</si>
  <si>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</si>
  <si>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</si>
  <si>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</si>
  <si>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</si>
  <si>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</si>
  <si>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</si>
  <si>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</si>
  <si>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</si>
  <si>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</si>
  <si>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</si>
  <si>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</si>
  <si>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</si>
  <si>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</si>
  <si>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</si>
  <si>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</si>
  <si>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</si>
  <si>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</si>
  <si>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</si>
  <si>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</si>
  <si>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</si>
  <si>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</si>
  <si>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</si>
  <si>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</si>
  <si>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</si>
  <si>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</si>
  <si>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</si>
  <si>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</si>
  <si>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</si>
  <si>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</si>
  <si>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</si>
  <si>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</si>
  <si>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</si>
  <si>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</si>
  <si>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</si>
  <si>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</si>
  <si>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</si>
  <si>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</si>
  <si>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</si>
  <si>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</si>
  <si>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</si>
  <si>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</si>
  <si>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</si>
  <si>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</si>
  <si>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</si>
  <si>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</si>
  <si>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</si>
  <si>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</si>
  <si>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</si>
  <si>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</si>
  <si>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</si>
  <si>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</si>
  <si>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</si>
  <si>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</si>
  <si>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</si>
  <si>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</si>
  <si>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</si>
  <si>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</si>
  <si>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</si>
  <si>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</si>
  <si>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</si>
  <si>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</si>
  <si>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</si>
  <si>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</si>
  <si>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</si>
  <si>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</si>
  <si>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</si>
  <si>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</si>
  <si>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</si>
  <si>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</si>
  <si>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</si>
  <si>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</si>
  <si>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</si>
  <si>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</si>
  <si>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</si>
  <si>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</si>
  <si>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</si>
  <si>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</si>
  <si>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</si>
  <si>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</si>
  <si>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</si>
  <si>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</si>
  <si>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</si>
  <si>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</si>
  <si>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</si>
  <si>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</si>
  <si>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</si>
  <si>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</si>
  <si>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</si>
  <si>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</si>
  <si>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</si>
  <si>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</si>
  <si>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</si>
  <si>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</si>
  <si>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</si>
  <si>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</si>
  <si>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</si>
  <si>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</si>
  <si>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</si>
  <si>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</si>
  <si>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</si>
  <si>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</si>
  <si>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</si>
  <si>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</si>
  <si>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</si>
  <si>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</si>
  <si>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</si>
  <si>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</si>
  <si>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</si>
  <si>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</si>
  <si>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</si>
  <si>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</si>
  <si>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</si>
  <si>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</si>
  <si>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</si>
  <si>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</si>
  <si>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</si>
  <si>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</si>
  <si>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</si>
  <si>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</si>
  <si>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</si>
  <si>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</si>
  <si>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</si>
  <si>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</si>
  <si>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</si>
  <si>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</si>
  <si>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</si>
  <si>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</si>
  <si>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</si>
  <si>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</si>
  <si>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</si>
  <si>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</si>
  <si>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</si>
  <si>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</si>
  <si>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</si>
  <si>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</si>
  <si>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</si>
  <si>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</si>
  <si>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</si>
  <si>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</si>
  <si>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</si>
  <si>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</si>
  <si>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</si>
  <si>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</si>
  <si>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</si>
  <si>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</si>
  <si>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</si>
  <si>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</si>
  <si>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</si>
  <si>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</si>
  <si>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</si>
  <si>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</si>
  <si>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</si>
  <si>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</si>
  <si>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</si>
  <si>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</si>
  <si>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</si>
  <si>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</si>
  <si>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</si>
  <si>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</si>
  <si>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</si>
  <si>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</si>
  <si>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</si>
  <si>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</si>
  <si>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</si>
  <si>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</si>
  <si>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</si>
  <si>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</si>
  <si>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</si>
  <si>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</si>
  <si>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</si>
  <si>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</si>
  <si>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</si>
  <si>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</si>
  <si>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</si>
  <si>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</si>
  <si>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</si>
  <si>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</si>
  <si>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</si>
  <si>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</si>
  <si>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</si>
  <si>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</si>
  <si>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</si>
  <si>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</si>
  <si>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</si>
  <si>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</si>
  <si>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</si>
  <si>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</si>
  <si>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</si>
  <si>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</si>
  <si>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</si>
  <si>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</si>
  <si>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</si>
  <si>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</si>
  <si>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</si>
  <si>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</si>
  <si>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</si>
  <si>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</si>
  <si>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</si>
  <si>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</si>
  <si>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</si>
  <si>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</si>
  <si>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</si>
  <si>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</si>
  <si>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</si>
  <si>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</si>
  <si>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</si>
  <si>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</si>
  <si>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</si>
  <si>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</si>
  <si>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</si>
  <si>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</si>
  <si>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</si>
  <si>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</si>
  <si>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</si>
  <si>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</si>
  <si>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</si>
  <si>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</si>
  <si>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</si>
  <si>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</si>
  <si>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</si>
  <si>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</si>
  <si>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</si>
  <si>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</si>
  <si>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</si>
  <si>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</si>
  <si>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</si>
  <si>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</si>
  <si>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</si>
  <si>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</si>
  <si>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</si>
  <si>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</si>
  <si>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</si>
  <si>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</si>
  <si>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</si>
  <si>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</si>
  <si>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</si>
  <si>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</si>
  <si>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</si>
  <si>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</si>
  <si>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</si>
  <si>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</si>
  <si>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</si>
  <si>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</si>
  <si>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</si>
  <si>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</si>
  <si>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</si>
  <si>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</si>
  <si>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</si>
  <si>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</si>
  <si>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</si>
  <si>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</si>
  <si>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</si>
  <si>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</si>
  <si>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</si>
  <si>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</si>
  <si>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</si>
  <si>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</si>
  <si>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</si>
  <si>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</si>
  <si>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</si>
  <si>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</si>
  <si>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</si>
  <si>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</si>
  <si>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</si>
  <si>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</si>
  <si>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</si>
  <si>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</si>
  <si>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</si>
  <si>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</si>
  <si>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</si>
  <si>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</si>
  <si>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</si>
  <si>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</si>
  <si>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</si>
  <si>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</si>
  <si>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</si>
  <si>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</si>
  <si>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</si>
  <si>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</si>
  <si>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</si>
  <si>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</si>
  <si>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</si>
  <si>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</si>
  <si>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</si>
  <si>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</si>
  <si>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</si>
  <si>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</si>
  <si>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</si>
  <si>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</si>
  <si>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</si>
  <si>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</si>
  <si>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</si>
  <si>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</si>
  <si>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</si>
  <si>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</si>
  <si>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</si>
  <si>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</si>
  <si>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</si>
  <si>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</si>
  <si>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</si>
  <si>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</si>
  <si>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</si>
  <si>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</si>
  <si>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</si>
  <si>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</si>
  <si>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</si>
  <si>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</si>
  <si>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</si>
  <si>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</si>
  <si>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</si>
  <si>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</si>
  <si>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</si>
  <si>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</si>
  <si>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</si>
  <si>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</si>
  <si>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</si>
  <si>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</si>
  <si>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</si>
  <si>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</si>
  <si>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</si>
  <si>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</si>
  <si>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</si>
  <si>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</si>
  <si>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</si>
  <si>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</si>
  <si>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</si>
  <si>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</si>
  <si>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</si>
  <si>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</si>
  <si>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</si>
  <si>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</si>
  <si>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</si>
  <si>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</si>
  <si>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</si>
  <si>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</si>
  <si>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</si>
  <si>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</si>
  <si>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</si>
  <si>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</si>
  <si>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</si>
  <si>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</si>
  <si>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</si>
  <si>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</si>
  <si>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</si>
  <si>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</si>
  <si>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</si>
  <si>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</si>
  <si>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</si>
  <si>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</si>
  <si>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</si>
  <si>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</si>
  <si>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</si>
  <si>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</si>
  <si>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</si>
  <si>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</si>
  <si>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</si>
  <si>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</si>
  <si>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</si>
  <si>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</si>
  <si>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</si>
  <si>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</si>
  <si>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</si>
  <si>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</si>
  <si>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</si>
  <si>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</si>
  <si>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</si>
  <si>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</si>
  <si>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</si>
  <si>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</si>
  <si>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</si>
  <si>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</si>
  <si>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</si>
  <si>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</si>
  <si>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</si>
  <si>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</si>
  <si>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</si>
  <si>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</si>
  <si>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</si>
  <si>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</si>
  <si>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</si>
  <si>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</si>
  <si>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</si>
  <si>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</si>
  <si>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</si>
  <si>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</si>
  <si>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</si>
  <si>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</si>
  <si>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</si>
  <si>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</si>
  <si>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</si>
  <si>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</si>
  <si>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</si>
  <si>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</si>
  <si>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</si>
  <si>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</si>
  <si>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</si>
  <si>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</si>
  <si>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</si>
  <si>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</si>
  <si>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</si>
  <si>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</si>
  <si>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</si>
  <si>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</si>
  <si>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</si>
  <si>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</si>
  <si>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</si>
  <si>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</si>
  <si>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</si>
  <si>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</si>
  <si>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</si>
  <si>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</si>
  <si>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</si>
  <si>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</si>
  <si>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</si>
  <si>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</si>
  <si>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</si>
  <si>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</si>
  <si>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</si>
  <si>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</si>
  <si>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</si>
  <si>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</si>
  <si>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</si>
  <si>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</si>
  <si>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</si>
  <si>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</si>
  <si>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</si>
  <si>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</si>
  <si>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</si>
  <si>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</si>
  <si>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</si>
  <si>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</si>
  <si>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</si>
  <si>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</si>
  <si>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</si>
  <si>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</si>
  <si>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</si>
  <si>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</si>
  <si>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</si>
  <si>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</si>
  <si>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</si>
  <si>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</si>
  <si>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</si>
  <si>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</si>
  <si>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</si>
  <si>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</si>
  <si>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</si>
  <si>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</si>
  <si>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</si>
  <si>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</si>
  <si>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</si>
  <si>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</si>
  <si>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</si>
  <si>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</si>
  <si>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</si>
  <si>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</si>
  <si>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</si>
  <si>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</si>
  <si>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</si>
  <si>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</si>
  <si>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</si>
  <si>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</si>
  <si>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</si>
  <si>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</si>
  <si>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</si>
  <si>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</si>
  <si>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</si>
  <si>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</si>
  <si>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</si>
  <si>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</si>
  <si>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</si>
  <si>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</si>
  <si>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</si>
  <si>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</si>
  <si>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</si>
  <si>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</si>
  <si>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</si>
  <si>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</si>
  <si>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</si>
  <si>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</si>
  <si>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</si>
  <si>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</si>
  <si>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</si>
  <si>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</si>
  <si>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</si>
  <si>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</si>
  <si>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</si>
  <si>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</si>
  <si>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</si>
  <si>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</si>
  <si>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</si>
  <si>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</si>
  <si>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</si>
  <si>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</si>
  <si>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</si>
  <si>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</si>
  <si>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</si>
  <si>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</si>
  <si>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</si>
  <si>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</si>
  <si>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</si>
  <si>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</si>
  <si>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</si>
  <si>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</si>
  <si>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</si>
  <si>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</si>
  <si>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</si>
  <si>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</si>
  <si>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</si>
  <si>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</si>
  <si>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</si>
  <si>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</si>
  <si>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</si>
  <si>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</si>
  <si>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</si>
  <si>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</si>
  <si>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</si>
  <si>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</si>
  <si>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</si>
  <si>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</si>
  <si>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</si>
  <si>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</si>
  <si>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</si>
  <si>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</si>
  <si>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</si>
  <si>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</si>
  <si>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</si>
  <si>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</si>
  <si>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</si>
  <si>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</si>
  <si>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</si>
  <si>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</si>
  <si>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</si>
  <si>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</si>
  <si>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</si>
  <si>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</si>
  <si>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</si>
  <si>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</si>
  <si>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</si>
  <si>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</si>
  <si>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</si>
  <si>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</si>
  <si>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</si>
  <si>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</si>
  <si>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</si>
  <si>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</si>
  <si>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</si>
  <si>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</si>
  <si>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</si>
  <si>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</si>
  <si>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</si>
  <si>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</si>
  <si>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</si>
  <si>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</si>
  <si>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</si>
  <si>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</si>
  <si>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</si>
  <si>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</si>
  <si>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</si>
  <si>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</si>
  <si>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</si>
  <si>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</si>
  <si>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</si>
  <si>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</si>
  <si>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</si>
  <si>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</si>
  <si>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</si>
  <si>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</si>
  <si>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</si>
  <si>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</si>
  <si>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</si>
  <si>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</si>
  <si>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</si>
  <si>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</si>
  <si>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</si>
  <si>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</si>
  <si>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</si>
  <si>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</si>
  <si>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</si>
  <si>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</si>
  <si>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</si>
  <si>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</si>
  <si>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</si>
  <si>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</si>
  <si>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</si>
  <si>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</si>
  <si>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</si>
  <si>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</si>
  <si>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</si>
  <si>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</si>
  <si>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</si>
  <si>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</si>
  <si>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</si>
  <si>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</si>
  <si>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</si>
  <si>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</si>
  <si>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</si>
  <si>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</si>
  <si>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</si>
  <si>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</si>
  <si>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</si>
  <si>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</si>
  <si>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</si>
  <si>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</si>
  <si>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</si>
  <si>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</si>
  <si>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</si>
  <si>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</si>
  <si>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</si>
  <si>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</si>
  <si>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</si>
  <si>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</si>
  <si>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</si>
  <si>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</si>
  <si>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</si>
  <si>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</si>
  <si>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</si>
  <si>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</si>
  <si>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</si>
  <si>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</si>
  <si>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</si>
  <si>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</si>
  <si>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</si>
  <si>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</si>
  <si>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</si>
  <si>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</si>
  <si>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</si>
  <si>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</si>
  <si>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</si>
  <si>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</si>
  <si>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</si>
  <si>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</si>
  <si>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</si>
  <si>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</si>
  <si>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</si>
  <si>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</si>
  <si>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</si>
  <si>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</si>
  <si>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</si>
  <si>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</si>
  <si>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</si>
  <si>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</si>
  <si>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</si>
  <si>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</si>
  <si>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</si>
  <si>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</si>
  <si>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</si>
  <si>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</si>
  <si>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</si>
  <si>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</si>
  <si>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</si>
  <si>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</si>
  <si>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</si>
  <si>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</si>
  <si>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</si>
  <si>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</si>
  <si>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</si>
  <si>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</si>
  <si>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</si>
  <si>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</si>
  <si>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</si>
  <si>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</si>
  <si>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</si>
  <si>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</si>
  <si>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</si>
  <si>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</si>
  <si>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</si>
  <si>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</si>
  <si>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</si>
  <si>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</si>
  <si>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</si>
  <si>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</si>
  <si>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</si>
  <si>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</si>
  <si>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</si>
  <si>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</si>
  <si>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</si>
  <si>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</si>
  <si>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</si>
  <si>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</si>
  <si>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</si>
  <si>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</si>
  <si>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</si>
  <si>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</si>
  <si>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</si>
  <si>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</si>
  <si>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</si>
  <si>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</si>
  <si>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</si>
  <si>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</si>
  <si>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</si>
  <si>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</si>
  <si>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</si>
  <si>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</si>
  <si>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</si>
  <si>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</si>
  <si>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</si>
  <si>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</si>
  <si>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</si>
  <si>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</si>
  <si>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</si>
  <si>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</si>
  <si>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</si>
  <si>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</si>
  <si>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</si>
  <si>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</si>
  <si>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</si>
  <si>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</si>
  <si>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</si>
  <si>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</si>
  <si>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</si>
  <si>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</si>
  <si>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</si>
  <si>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</si>
  <si>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</si>
  <si>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</si>
  <si>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</si>
  <si>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</si>
  <si>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</si>
  <si>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</si>
  <si>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</si>
  <si>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</si>
  <si>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</si>
  <si>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</si>
  <si>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</si>
  <si>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</si>
  <si>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</si>
  <si>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</si>
  <si>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</si>
  <si>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</si>
  <si>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</si>
  <si>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</si>
  <si>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</si>
  <si>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</si>
  <si>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</si>
  <si>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</si>
  <si>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</si>
  <si>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</si>
  <si>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</si>
  <si>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</si>
  <si>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</si>
  <si>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</si>
  <si>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</si>
  <si>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</si>
  <si>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</si>
  <si>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</si>
  <si>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</si>
  <si>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</si>
  <si>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</si>
  <si>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</si>
  <si>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</si>
  <si>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</si>
  <si>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</si>
  <si>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</si>
  <si>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</si>
  <si>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</si>
  <si>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</si>
  <si>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</si>
  <si>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</si>
  <si>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</si>
  <si>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</si>
  <si>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</si>
  <si>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</si>
  <si>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</si>
  <si>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</si>
  <si>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</si>
  <si>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</si>
  <si>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</si>
  <si>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</si>
  <si>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</si>
  <si>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</si>
  <si>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</si>
  <si>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</si>
  <si>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</si>
  <si>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</si>
  <si>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</si>
  <si>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</si>
  <si>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</si>
  <si>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</si>
  <si>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</si>
  <si>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</si>
  <si>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</si>
  <si>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</si>
  <si>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</si>
  <si>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</si>
  <si>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</si>
  <si>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</si>
  <si>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</si>
  <si>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</si>
  <si>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</si>
  <si>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</si>
  <si>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</si>
  <si>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</si>
  <si>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</si>
  <si>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</si>
  <si>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</si>
  <si>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</si>
  <si>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</si>
  <si>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</si>
  <si>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</si>
  <si>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</si>
  <si>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</si>
  <si>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</si>
  <si>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</si>
  <si>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</si>
  <si>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</si>
  <si>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</si>
  <si>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</si>
  <si>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</si>
  <si>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</si>
  <si>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</si>
  <si>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</si>
  <si>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</si>
  <si>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</si>
  <si>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</si>
  <si>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</si>
  <si>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</si>
  <si>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</si>
  <si>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</si>
  <si>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</si>
  <si>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</si>
  <si>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</si>
  <si>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</si>
  <si>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</si>
  <si>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</si>
  <si>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</si>
  <si>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</si>
  <si>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</si>
  <si>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</si>
  <si>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</si>
  <si>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</si>
  <si>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</si>
  <si>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</si>
  <si>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</si>
  <si>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</si>
  <si>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</si>
  <si>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</si>
  <si>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</si>
  <si>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</si>
  <si>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</si>
  <si>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</si>
  <si>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</si>
  <si>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</si>
  <si>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</si>
  <si>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</si>
  <si>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</si>
  <si>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</si>
  <si>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</si>
  <si>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</si>
  <si>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</si>
  <si>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</si>
  <si>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</si>
  <si>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</si>
  <si>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</si>
  <si>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</si>
  <si>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</si>
  <si>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</si>
  <si>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</si>
  <si>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</si>
  <si>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</si>
  <si>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</si>
  <si>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</si>
  <si>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</si>
  <si>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</si>
  <si>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</si>
  <si>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</si>
  <si>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</si>
  <si>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</si>
  <si>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</si>
  <si>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</si>
  <si>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</si>
  <si>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</si>
  <si>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</si>
  <si>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</si>
  <si>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</si>
  <si>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</si>
  <si>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</si>
  <si>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</si>
  <si>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</si>
  <si>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</si>
  <si>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</si>
  <si>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</si>
  <si>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</si>
  <si>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</si>
  <si>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</si>
  <si>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</si>
  <si>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</si>
  <si>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</si>
  <si>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</si>
  <si>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</si>
  <si>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</si>
  <si>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</si>
  <si>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</si>
  <si>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</si>
  <si>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</si>
  <si>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</si>
  <si>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</si>
  <si>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</si>
  <si>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</si>
  <si>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</si>
  <si>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</si>
  <si>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</si>
  <si>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</si>
  <si>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</si>
  <si>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</si>
  <si>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</si>
  <si>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</si>
  <si>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</si>
  <si>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</si>
  <si>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</si>
  <si>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</si>
  <si>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</si>
  <si>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</si>
  <si>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</si>
  <si>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</si>
  <si>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</si>
  <si>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</si>
  <si>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</si>
  <si>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</si>
  <si>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</si>
  <si>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</si>
  <si>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</si>
  <si>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</si>
  <si>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</si>
  <si>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</si>
  <si>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</si>
  <si>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</si>
  <si>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</si>
  <si>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</si>
  <si>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</si>
  <si>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</si>
  <si>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</si>
  <si>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</si>
  <si>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</si>
  <si>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</si>
  <si>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</si>
  <si>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</si>
  <si>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</si>
  <si>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</si>
  <si>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</si>
  <si>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</si>
  <si>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</si>
  <si>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</si>
  <si>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</si>
  <si>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</si>
  <si>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</si>
  <si>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</si>
  <si>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</si>
  <si>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</si>
  <si>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</si>
  <si>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</si>
  <si>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</si>
  <si>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</si>
  <si>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</si>
  <si>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</si>
  <si>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</si>
  <si>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</si>
  <si>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</si>
  <si>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</si>
  <si>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</si>
  <si>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</si>
  <si>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</si>
  <si>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</si>
  <si>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</si>
  <si>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</si>
  <si>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</si>
  <si>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</si>
  <si>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</si>
  <si>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</si>
  <si>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</si>
  <si>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</si>
  <si>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</si>
  <si>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</si>
  <si>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</si>
  <si>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</si>
  <si>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</si>
  <si>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</si>
  <si>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</si>
  <si>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</si>
  <si>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</si>
  <si>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</si>
  <si>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</si>
  <si>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</si>
  <si>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</si>
  <si>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</si>
  <si>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</si>
  <si>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</si>
  <si>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</si>
  <si>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</si>
  <si>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</si>
  <si>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</si>
  <si>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</si>
  <si>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</si>
  <si>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</si>
  <si>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</si>
  <si>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</si>
  <si>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</si>
  <si>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</si>
  <si>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</si>
  <si>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</si>
  <si>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</si>
  <si>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</si>
  <si>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</si>
  <si>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</si>
  <si>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</si>
  <si>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</si>
  <si>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</si>
  <si>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</si>
  <si>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</si>
  <si>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</si>
  <si>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</si>
  <si>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</si>
  <si>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</si>
  <si>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</si>
  <si>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</si>
  <si>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</si>
  <si>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</si>
  <si>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</si>
  <si>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</si>
  <si>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</si>
  <si>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</si>
  <si>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</si>
  <si>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</si>
  <si>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</si>
  <si>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</si>
  <si>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</si>
  <si>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</si>
  <si>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</si>
  <si>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</si>
  <si>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</si>
  <si>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</si>
  <si>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</si>
  <si>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</si>
  <si>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</si>
  <si>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</si>
  <si>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</si>
  <si>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</si>
  <si>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</si>
  <si>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</si>
  <si>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</si>
  <si>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</si>
  <si>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</si>
  <si>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</si>
  <si>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</si>
  <si>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</si>
  <si>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</si>
  <si>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</si>
  <si>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</si>
  <si>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</si>
  <si>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</si>
  <si>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</si>
  <si>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</si>
  <si>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</si>
  <si>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</si>
  <si>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</si>
  <si>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</si>
  <si>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</si>
  <si>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</si>
  <si>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</si>
  <si>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</si>
  <si>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</si>
  <si>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</si>
  <si>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</si>
  <si>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</si>
  <si>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</si>
  <si>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</si>
  <si>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</si>
  <si>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</si>
  <si>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</si>
  <si>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</si>
  <si>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</si>
  <si>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</si>
  <si>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</si>
  <si>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</si>
  <si>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</si>
  <si>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</si>
  <si>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</si>
  <si>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</si>
  <si>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</si>
  <si>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</si>
  <si>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</si>
  <si>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</si>
  <si>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</si>
  <si>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</si>
  <si>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</si>
  <si>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</si>
  <si>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</si>
  <si>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</si>
  <si>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</si>
  <si>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</si>
  <si>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</si>
  <si>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</si>
  <si>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</si>
  <si>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</si>
  <si>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</si>
  <si>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</si>
  <si>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</si>
  <si>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</si>
  <si>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</si>
  <si>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</si>
  <si>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</si>
  <si>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</si>
  <si>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</si>
  <si>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</si>
  <si>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</si>
  <si>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</si>
  <si>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</si>
  <si>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</si>
  <si>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</si>
  <si>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</si>
  <si>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</si>
  <si>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</si>
  <si>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</si>
  <si>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</si>
  <si>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</si>
  <si>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</si>
  <si>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</si>
  <si>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</si>
  <si>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</si>
  <si>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</si>
  <si>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</si>
  <si>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</si>
  <si>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</si>
  <si>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</si>
  <si>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</si>
  <si>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</si>
  <si>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</si>
  <si>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</si>
  <si>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</si>
  <si>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</si>
  <si>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</si>
  <si>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</si>
  <si>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</si>
  <si>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</si>
  <si>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</si>
  <si>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</si>
  <si>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</si>
  <si>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</si>
  <si>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</si>
  <si>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</si>
  <si>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</si>
  <si>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</si>
  <si>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</si>
  <si>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</si>
  <si>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</si>
  <si>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</si>
  <si>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</si>
  <si>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</si>
  <si>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</si>
  <si>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</si>
  <si>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</si>
  <si>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</si>
  <si>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</si>
  <si>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</si>
  <si>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</si>
  <si>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</si>
  <si>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</si>
  <si>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</si>
  <si>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</si>
  <si>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</si>
  <si>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</si>
  <si>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</si>
  <si>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</si>
  <si>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</si>
  <si>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</si>
  <si>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</si>
  <si>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</si>
  <si>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</si>
  <si>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</si>
  <si>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</si>
  <si>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</si>
  <si>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</si>
  <si>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</si>
  <si>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</si>
  <si>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</si>
  <si>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</si>
  <si>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</si>
  <si>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</si>
  <si>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</si>
  <si>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</si>
  <si>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</si>
  <si>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</si>
  <si>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</si>
  <si>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</si>
  <si>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</si>
  <si>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</si>
  <si>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</si>
  <si>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</si>
  <si>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</si>
  <si>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</si>
  <si>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</si>
  <si>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</si>
  <si>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</si>
  <si>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</si>
  <si>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</si>
  <si>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</si>
  <si>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</si>
  <si>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</si>
  <si>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</si>
  <si>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</si>
  <si>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</si>
  <si>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</si>
  <si>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</si>
  <si>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</si>
  <si>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</si>
  <si>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</si>
  <si>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</si>
  <si>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</si>
  <si>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</si>
  <si>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</si>
  <si>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</si>
  <si>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</si>
  <si>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</si>
  <si>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</si>
  <si>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</si>
  <si>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</si>
  <si>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</si>
  <si>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</si>
  <si>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</si>
  <si>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</si>
  <si>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</si>
  <si>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</si>
  <si>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</si>
  <si>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</si>
  <si>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</si>
  <si>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</si>
  <si>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</si>
  <si>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</si>
  <si>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</si>
  <si>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</si>
  <si>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</si>
  <si>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</si>
  <si>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</si>
  <si>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</si>
  <si>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</si>
  <si>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</si>
  <si>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</si>
  <si>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</si>
  <si>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</si>
  <si>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</si>
  <si>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</si>
  <si>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</si>
  <si>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</si>
  <si>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</si>
  <si>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</si>
  <si>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</si>
  <si>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</si>
  <si>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</si>
  <si>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</si>
  <si>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</si>
  <si>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</si>
  <si>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</si>
  <si>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</si>
  <si>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</si>
  <si>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</si>
  <si>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</si>
  <si>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</si>
  <si>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</si>
  <si>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</si>
  <si>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</si>
  <si>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</si>
  <si>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</si>
  <si>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</si>
  <si>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</si>
  <si>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</si>
  <si>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</si>
  <si>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</si>
  <si>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</si>
  <si>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</si>
  <si>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</si>
  <si>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</si>
  <si>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</si>
  <si>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</si>
  <si>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</si>
  <si>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</si>
  <si>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</si>
  <si>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</si>
  <si>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</si>
  <si>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</si>
  <si>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</si>
  <si>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</si>
  <si>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</si>
  <si>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</si>
  <si>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</si>
  <si>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</si>
  <si>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</si>
  <si>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</si>
  <si>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</si>
  <si>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</si>
  <si>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</si>
  <si>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</si>
  <si>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</si>
  <si>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</si>
  <si>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</si>
  <si>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</si>
  <si>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</si>
  <si>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</si>
  <si>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</si>
  <si>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</si>
  <si>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</si>
  <si>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</si>
  <si>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</si>
  <si>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</si>
  <si>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</si>
  <si>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</si>
  <si>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</si>
  <si>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</si>
  <si>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</si>
  <si>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</si>
  <si>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</si>
  <si>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</si>
  <si>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</si>
  <si>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</si>
  <si>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</si>
  <si>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</si>
  <si>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</si>
  <si>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</si>
  <si>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</si>
  <si>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</si>
  <si>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</si>
  <si>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</si>
  <si>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</si>
  <si>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</si>
  <si>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</si>
  <si>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</si>
  <si>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</si>
  <si>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</si>
  <si>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</si>
  <si>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</si>
  <si>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</si>
  <si>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</si>
  <si>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</si>
  <si>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</si>
  <si>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</si>
  <si>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</si>
  <si>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</si>
  <si>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</si>
  <si>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</si>
  <si>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</si>
  <si>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</si>
  <si>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</si>
  <si>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</si>
  <si>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</si>
  <si>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</si>
  <si>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</si>
  <si>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</si>
  <si>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</si>
  <si>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</si>
  <si>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</si>
  <si>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</si>
  <si>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</si>
  <si>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</si>
  <si>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</si>
  <si>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</si>
  <si>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</si>
  <si>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</si>
  <si>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</si>
  <si>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</si>
  <si>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</si>
  <si>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</si>
  <si>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</si>
  <si>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</si>
  <si>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</si>
  <si>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</si>
  <si>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</si>
  <si>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</si>
  <si>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</si>
  <si>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</si>
  <si>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</si>
  <si>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</si>
  <si>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</si>
  <si>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</si>
  <si>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</si>
  <si>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</si>
  <si>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</si>
  <si>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</si>
  <si>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</si>
  <si>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</si>
  <si>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</si>
  <si>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</si>
  <si>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</si>
  <si>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</si>
  <si>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</si>
  <si>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</si>
  <si>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</si>
  <si>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</si>
  <si>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</si>
  <si>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</si>
  <si>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</si>
  <si>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</si>
  <si>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</si>
  <si>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</si>
  <si>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</si>
  <si>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</si>
  <si>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</si>
  <si>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</si>
  <si>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</si>
  <si>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</si>
  <si>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</si>
  <si>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</si>
  <si>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</si>
  <si>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</si>
  <si>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</si>
  <si>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</si>
  <si>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</si>
  <si>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</si>
  <si>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</si>
  <si>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</si>
  <si>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</si>
  <si>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</si>
  <si>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</si>
  <si>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</si>
  <si>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</si>
  <si>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</si>
  <si>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</si>
  <si>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</si>
  <si>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</si>
  <si>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 xml:space="preserve">again down EM team at site TS </t>
  </si>
  <si>
    <t xml:space="preserve">NO PCM </t>
  </si>
  <si>
    <t>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</si>
  <si>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</si>
  <si>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</si>
  <si>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</si>
  <si>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</si>
  <si>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</si>
  <si>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</si>
  <si>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</si>
  <si>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</si>
  <si>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</si>
  <si>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</si>
  <si>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</si>
  <si>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</si>
  <si>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</si>
  <si>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</si>
  <si>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</si>
  <si>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</si>
  <si>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</si>
  <si>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</si>
  <si>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</si>
  <si>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</si>
  <si>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</si>
  <si>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</si>
  <si>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</si>
  <si>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</si>
  <si>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</si>
  <si>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</si>
  <si>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</si>
  <si>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</si>
  <si>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</si>
  <si>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</si>
  <si>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</si>
  <si>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</si>
  <si>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</si>
  <si>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</si>
  <si>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</si>
  <si>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</si>
  <si>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</si>
  <si>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</si>
  <si>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</si>
  <si>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</si>
  <si>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</si>
  <si>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</si>
  <si>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</si>
  <si>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</si>
  <si>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</si>
  <si>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</si>
  <si>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</si>
  <si>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</si>
  <si>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</si>
  <si>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</si>
  <si>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</si>
  <si>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</si>
  <si>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</si>
  <si>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</si>
  <si>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</si>
  <si>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</si>
  <si>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</si>
  <si>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</si>
  <si>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</si>
  <si>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</si>
  <si>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</si>
  <si>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</si>
  <si>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</si>
  <si>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</si>
  <si>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</si>
  <si>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</si>
  <si>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</si>
  <si>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</si>
  <si>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</si>
  <si>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</si>
  <si>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</si>
  <si>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</si>
  <si>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</si>
  <si>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</si>
  <si>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</si>
  <si>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</si>
  <si>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</si>
  <si>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</si>
  <si>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</si>
  <si>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</si>
  <si>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</si>
  <si>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</si>
  <si>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</si>
  <si>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</si>
  <si>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</si>
  <si>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PCM-20251129-00001517</t>
  </si>
  <si>
    <t>PCM-20251129-00000907</t>
  </si>
  <si>
    <t>site has access issue as site located in military zone</t>
  </si>
  <si>
    <t>PCM-20251129-00001230</t>
  </si>
  <si>
    <t>Team at site and TS</t>
  </si>
  <si>
    <t xml:space="preserve"> PCM-20250215-00000830 </t>
  </si>
  <si>
    <t>LTE site still down and  site located in aramco area access issue need special permission</t>
  </si>
  <si>
    <t>PCM-20251129-00001534</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</si>
  <si>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</si>
  <si>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</si>
  <si>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</si>
  <si>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</si>
  <si>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</si>
  <si>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</si>
  <si>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</si>
  <si>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</si>
  <si>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</si>
  <si>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</si>
  <si>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</si>
  <si>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</si>
  <si>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</si>
  <si>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PCM-20251129-00001512</t>
  </si>
  <si>
    <t>EM Team on the way ETA :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</si>
</sst>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2" dataDxfId="171" headerRowBorderDxfId="169" tableBorderDxfId="170" totalsRowBorderDxfId="168">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6" dataDxfId="45" headerRowBorderDxfId="43" tableBorderDxfId="44" totalsRowBorderDxfId="42">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327.78274594907271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9.232928240817273E-2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2</v>
      </c>
      <c r="D4" s="56" t="s">
        <v>8496</v>
      </c>
      <c r="E4" s="130"/>
      <c r="F4" s="129">
        <v>45990.715138888889</v>
      </c>
      <c r="G4" s="128">
        <f ca="1">IFERROR(NOW()-F4,"-")</f>
        <v>1.6032986110076308E-2</v>
      </c>
      <c r="H4" s="129">
        <v>45990.715138888889</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45990.731171874999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45990.731171874999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45990.731171874999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45990.731171874999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45990.731171874999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45990.731171874999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45990.731171874999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45990.731171874999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45990.731171874999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45990.731171874999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45990.731171874999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45990.731171874999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45990.731171874999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45990.731171874999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45990.731171874999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45990.731171874999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45990.731171874999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45990.731171874999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45990.731171874999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45990.731171874999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45990.731171874999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45990.731171874999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45990.731171874999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45990.731171874999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45990.731171874999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45990.731171874999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45990.731171874999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45990.731171874999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45990.731171874999</v>
      </c>
      <c r="H33" s="129"/>
      <c r="I33" s="131" t="str">
        <f>IFERROR(VLOOKUP(D33,DB!A:F,6,0),"")</f>
        <v/>
      </c>
      <c r="J33" s="131" t="str">
        <f>IFERROR(VLOOKUP(D33,DB!A:G,7,0),"")</f>
        <v/>
      </c>
      <c r="K33" s="127"/>
      <c r="L33" s="126" t="str">
        <f>IFERROR(VLOOKUP(D33,DB!A:I,9,0),"")</f>
        <v/>
      </c>
    </row>
    <row r="34" spans="1:12" s="61" customFormat="1" ht="15" customHeight="1">
      <c r="F34" s="125"/>
      <c r="G34" s="124"/>
      <c r="H34" s="125"/>
      <c r="K34" s="123"/>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sheetData>
  <customSheetViews>
    <customSheetView guid="{F6042A99-DD27-4453-835D-0834D95730CC}" filter="1" showAutoFilter="1">
      <pageMargins left="0" right="0" top="0" bottom="0" header="0" footer="0"/>
      <autoFilter ref="B1:M1" xr:uid="{039474C0-6C2F-45A7-BFA6-15742AF4850F}"/>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165.73133391203737</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6.3437528935173759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7.1368634256941732E-2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20244</v>
      </c>
      <c r="E6" s="99" t="s">
        <v>39106</v>
      </c>
      <c r="F6" s="100"/>
      <c r="G6" s="101">
        <f ca="1">IFERROR(NOW()-F6,"-")</f>
        <v>45990.731171874999</v>
      </c>
      <c r="H6" s="100"/>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45990.731171874999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45990.731171874999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45990.731171874999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45990.731171874999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45990.731171874999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45990.731171874999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45990.731171874999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45990.731171874999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45990.731171874999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45990.731171874999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45990.731171874999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45990.731171874999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45990.731171874999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45990.731171874999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45990.731171874999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45990.731171874999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45990.731171874999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45990.731171874999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45990.731171874999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45990.731171874999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45990.731171874999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45990.731171874999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45990.731171874999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45990.731171874999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45990.731171874999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45990.731171874999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45990.731171874999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45990.731171874999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45990.731171874999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45990.731171874999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45990.731171874999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45990.731171874999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45990.731171874999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45990.731171874999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45990.731171874999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45990.731171874999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45990.731171874999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45990.731171874999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45990.731171874999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45990.731171874999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45990.731171874999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45990.731171874999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45990.731171874999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45990.731171874999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45990.731171874999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45990.731171874999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45990.731171874999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45990.731171874999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45990.731171874999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45990.731171874999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45990.731171874999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45990.731171874999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45990.731171874999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45990.731171874999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45990.731171874999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45990.731171874999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45990.731171874999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45990.731171874999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45990.731171874999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45990.731171874999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45990.731171874999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45990.731171874999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45990.731171874999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45990.731171874999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45990.731171874999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45990.731171874999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45990.731171874999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45990.731171874999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45990.731171874999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45990.731171874999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45990.731171874999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45990.731171874999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39199</v>
      </c>
      <c r="B2" s="58" t="str">
        <f>IFERROR(VLOOKUP(D2,DB!A:K,11,0),"")</f>
        <v>R3</v>
      </c>
      <c r="C2" s="18">
        <v>1</v>
      </c>
      <c r="D2" s="18" t="s">
        <v>19392</v>
      </c>
      <c r="E2" s="18" t="s">
        <v>39106</v>
      </c>
      <c r="F2" s="22">
        <v>45990.534942129627</v>
      </c>
      <c r="G2" s="21">
        <f t="shared" ref="G2:G38" ca="1" si="0">IFERROR(NOW()-F2,"-")</f>
        <v>0.19622974537196569</v>
      </c>
      <c r="H2" s="22">
        <v>45990.529930555553</v>
      </c>
      <c r="I2" s="19" t="str">
        <f>IFERROR(VLOOKUP(D2,DB!A:F,6,0),"")</f>
        <v>SCECO</v>
      </c>
      <c r="J2" s="18" t="str">
        <f>IFERROR(VLOOKUP(D2,DB!A:G,7,0),"")</f>
        <v>Dead</v>
      </c>
      <c r="K2" s="42" t="s">
        <v>39200</v>
      </c>
      <c r="L2" s="23" t="str">
        <f>IFERROR(VLOOKUP(D2,DB!A:I,9,0),"")</f>
        <v>Latis</v>
      </c>
    </row>
    <row r="3" spans="1:13" ht="15" customHeight="1">
      <c r="A3" s="19" t="s">
        <v>39201</v>
      </c>
      <c r="B3" s="58" t="str">
        <f>IFERROR(VLOOKUP(D3,DB!A:K,11,0),"")</f>
        <v>R3</v>
      </c>
      <c r="C3" s="18">
        <v>4</v>
      </c>
      <c r="D3" s="58" t="s">
        <v>24910</v>
      </c>
      <c r="E3" s="18" t="s">
        <v>39106</v>
      </c>
      <c r="F3" s="20">
        <v>45990.612372685187</v>
      </c>
      <c r="G3" s="21">
        <f t="shared" ca="1" si="0"/>
        <v>0.11879918981139781</v>
      </c>
      <c r="H3" s="22">
        <v>45990.592673611114</v>
      </c>
      <c r="I3" s="19" t="str">
        <f>IFERROR(VLOOKUP(D3,DB!A:F,6,0),"")</f>
        <v>Generator-SG</v>
      </c>
      <c r="J3" s="18" t="str">
        <f>IFERROR(VLOOKUP(D3,DB!A:G,7,0),"")</f>
        <v>Weak</v>
      </c>
      <c r="K3" s="42" t="s">
        <v>39202</v>
      </c>
      <c r="L3" s="23" t="str">
        <f>IFERROR(VLOOKUP(D3,DB!A:I,9,0),"")</f>
        <v>Latis</v>
      </c>
    </row>
    <row r="4" spans="1:13" ht="15" customHeight="1">
      <c r="A4" s="19"/>
      <c r="B4" s="58" t="str">
        <f>IFERROR(VLOOKUP(D4,DB!A:K,11,0),"")</f>
        <v/>
      </c>
      <c r="C4" s="18"/>
      <c r="D4" s="58"/>
      <c r="E4" s="18"/>
      <c r="F4" s="20"/>
      <c r="G4" s="21">
        <f t="shared" ca="1" si="0"/>
        <v>45990.731171874999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45990.731171874999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45990.731171874999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45990.731171874999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45990.731171874999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45990.731171874999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45990.731171874999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45990.731171874999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45990.731171874999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45990.731171874999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45990.731171874999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45990.731171874999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45990.731171874999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45990.731171874999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45990.731171874999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45990.731171874999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45990.731171874999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45990.731171874999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45990.731171874999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45990.731171874999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45990.731171874999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45990.731171874999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45990.731171874999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45990.731171874999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45990.731171874999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45990.731171874999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45990.731171874999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45990.731171874999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45990.731171874999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45990.731171874999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45990.731171874999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45990.731171874999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45990.731171874999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45990.731171874999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45990.731171874999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45990.731171874999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45990.731171874999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45990.731171874999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45990.731171874999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45990.731171874999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45990.731171874999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45990.731171874999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45990.731171874999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45990.731171874999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45990.731171874999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45990.731171874999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45990.731171874999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45990.731171874999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45990.731171874999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45990.731171874999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45990.731171874999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45990.731171874999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45990.731171874999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45990.731171874999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45990.731171874999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45990.731171874999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45990.731171874999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45990.731171874999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45990.731171874999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45990.731171874999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45990.731171874999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45990.731171874999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45990.731171874999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45990.731171874999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45990.731171874999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45990.731171874999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45990.731171874999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45990.731171874999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45990.731171874999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45990.731171874999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45990.731171874999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45990.731171874999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45990.731171874999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45990.731171874999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45990.731171874999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45990.731171874999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45990.731171874999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45990.731171874999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45990.731171874999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45990.731171874999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45990.731171874999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45990.731171874999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45990.731171874999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45990.731171874999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45990.731171874999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45990.731171874999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45990.731171874999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45990.731171874999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45990.731171874999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45990.731171874999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45990.731171874999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45990.731171874999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45990.731171874999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45990.731171874999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45990.731171874999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45990.731171874999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45990.731171874999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45990.731171874999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45990.731171874999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45990.731171874999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45990.731171874999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45990.731171874999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45990.731171874999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45990.731171874999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45990.731171874999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45990.731171874999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45990.731171874999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45990.731171874999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45990.731171874999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45990.731171874999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45990.731171874999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45990.731171874999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45990.731171874999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45990.731171874999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45990.731171874999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45990.731171874999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45990.731171874999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45990.731171874999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45990.731171874999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45990.731171874999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45990.731171874999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45990.731171874999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45990.731171874999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45990.731171874999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45990.731171874999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45990.731171874999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45990.731171874999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45990.731171874999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45990.731171874999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45990.731171874999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45990.731171874999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45990.731171874999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45990.731171874999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45990.731171874999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45990.731171874999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45990.731171874999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45990.731171874999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45990.731171874999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45990.731171874999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45990.731171874999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45990.731171874999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45990.731171874999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45990.731171874999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45990.731171874999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45990.731171874999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45990.731171874999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45990.731171874999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45990.731171874999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45990.731171874999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45990.731171874999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45990.731171874999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45990.731171874999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45990.731171874999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45990.731171874999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45990.731171874999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45990.731171874999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45990.731171874999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45990.731171874999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45990.731171874999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45990.731171874999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45990.731171874999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45990.731171874999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45990.731171874999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45990.731171874999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45990.731171874999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45990.731171874999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45990.731171874999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45990.731171874999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45990.731171874999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45990.731171874999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45990.731171874999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45990.731171874999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45990.731171874999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45990.731171874999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45990.731171874999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45990.731171874999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45990.731171874999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45990.731171874999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45990.731171874999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45990.731171874999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45990.731171874999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45990.731171874999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45990.731171874999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45990.731171874999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45990.731171874999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45990.731171874999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45990.731171874999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45990.731171874999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45990.731171874999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45990.731171874999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45990.731171874999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45990.731171874999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45990.731171874999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45990.731171874999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45990.731171874999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45990.731171874999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45990.731171874999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45990.731171874999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45990.731171874999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45990.731171874999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45990.731171874999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45990.731171874999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45990.731171874999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45990.731171874999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45990.731171874999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45990.731171874999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45990.731171874999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45990.731171874999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45990.731171874999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45990.731171874999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45990.731171874999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45990.731171874999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45990.731171874999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45990.731171874999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45990.731171874999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45990.731171874999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45990.731171874999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45990.731171874999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45990.731171874999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45990.731171874999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45990.731171874999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45990.731171874999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45990.731171874999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45990.731171874999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45990.731171874999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45990.731171874999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45990.731171874999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45990.731171874999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45990.731171874999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45990.731171874999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45990.731171874999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45990.731171874999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45990.731171874999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45990.731171874999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45990.731171874999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45990.731171874999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45990.731171874999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45990.731171874999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45990.731171874999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45990.731171874999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45990.731171874999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45990.731171874999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45990.731171874999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45990.731171874999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45990.731171874999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45990.731171874999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45990.731171874999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45990.731171874999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45990.731171874999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45990.731171874999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45990.731171874999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45990.731171874999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45990.731171874999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45990.731171874999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45990.731171874999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45990.731171874999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45990.731171874999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45990.731171874999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45990.731171874999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45990.731171874999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45990.731171874999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45990.731171874999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45990.731171874999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45990.731171874999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45990.731171874999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45990.731171874999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45990.731171874999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45990.731171874999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45990.731171874999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45990.731171874999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45990.731171874999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45990.731171874999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45990.731171874999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45990.731171874999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45990.731171874999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45990.731171874999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45990.731171874999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45990.731171874999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45990.731171874999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45990.731171874999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45990.731171874999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45990.731171874999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45990.731171874999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45990.731171874999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45990.731171874999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45990.731171874999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45990.731171874999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45990.731171874999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45990.731171874999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45990.731171874999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45990.731171874999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45990.731171874999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45990.731171874999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45990.731171874999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45990.731171874999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45990.731171874999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45990.731171874999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45990.731171874999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45990.731171874999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45990.731171874999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45990.731171874999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45990.731171874999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45990.731171874999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45990.731171874999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45990.731171874999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45990.731171874999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45990.731171874999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45990.731171874999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45990.731171874999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45990.731171874999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45990.731171874999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45990.731171874999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45990.731171874999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45990.731171874999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45990.731171874999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45990.731171874999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45990.731171874999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45990.731171874999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45990.731171874999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45990.731171874999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45990.731171874999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45990.731171874999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45990.731171874999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45990.731171874999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45990.731171874999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45990.731171874999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45990.731171874999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45990.731171874999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45990.731171874999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45990.731171874999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45990.731171874999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45990.731171874999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45990.731171874999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45990.731171874999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45990.731171874999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45990.731171874999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45990.731171874999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45990.731171874999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45990.731171874999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45990.731171874999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45990.731171874999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45990.731171874999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45990.731171874999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45990.731171874999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45990.731171874999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45990.731171874999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45990.731171874999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45990.731171874999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45990.731171874999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45990.731171874999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45990.731171874999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45990.731171874999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45990.731171874999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45990.731171874999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45990.731171874999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45990.731171874999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45990.731171874999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45990.731171874999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45990.731171874999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45990.731171874999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45990.731171874999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45990.731171874999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45990.731171874999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45990.731171874999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45990.731171874999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45990.731171874999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45990.731171874999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45990.731171874999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45990.731171874999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45990.731171874999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45990.731171874999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45990.731171874999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45990.731171874999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45990.731171874999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45990.731171874999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45990.731171874999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45990.731171874999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45990.731171874999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45990.731171874999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45990.731171874999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45990.731171874999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45990.731171874999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45990.731171874999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45990.731171874999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45990.731171874999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45990.731171874999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45990.731171874999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45990.731171874999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45990.731171874999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45990.731171874999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45990.731171874999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45990.731171874999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45990.731171874999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45990.731171874999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45990.731171874999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45990.731171874999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45990.731171874999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45990.731171874999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45990.731171874999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45990.731171874999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45990.731171874999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45990.731171874999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45990.731171874999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45990.731171874999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45990.731171874999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45990.731171874999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45990.731171874999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45990.731171874999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45990.731171874999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45990.731171874999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45990.731171874999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45990.731171874999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45990.731171874999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45990.731171874999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45990.731171874999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45990.731171874999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45990.731171874999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45990.731171874999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45990.731171874999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45990.731171874999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45990.731171874999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45990.731171874999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45990.731171874999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45990.731171874999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45990.731171874999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45990.731171874999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45990.731171874999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45990.731171874999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45990.731171874999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45990.731171874999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45990.731171874999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45990.731171874999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45990.731171874999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45990.731171874999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45990.731171874999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45990.731171874999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45990.731171874999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45990.731171874999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45990.731171874999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45990.731171874999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45990.731171874999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45990.731171874999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45990.731171874999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45990.731171874999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45990.731171874999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45990.731171874999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45990.731171874999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45990.731171874999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45990.731171874999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45990.731171874999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45990.731171874999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45990.731171874999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45990.731171874999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45990.731171874999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45990.731171874999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45990.731171874999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45990.731171874999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45990.731171874999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45990.731171874999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45990.731171874999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45990.731171874999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45990.731171874999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45990.731171874999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45990.731171874999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45990.731171874999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45990.731171874999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45990.731171874999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45990.731171874999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45990.731171874999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45990.731171874999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45990.731171874999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45990.731171874999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45990.731171874999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45990.731171874999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45990.731171874999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45990.731171874999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45990.731171874999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45990.731171874999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45990.731171874999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45990.731171874999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45990.731171874999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45990.731171874999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45990.731171874999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45990.731171874999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45990.731171874999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45990.731171874999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45990.731171874999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45990.731171874999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45990.731171874999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45990.731171874999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45990.731171874999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45990.731171874999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45990.731171874999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45990.731171874999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45990.731171874999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45990.731171874999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45990.731171874999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45990.731171874999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45990.731171874999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45990.731171874999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45990.731171874999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45990.731171874999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45990.731171874999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45990.731171874999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45990.731171874999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45990.731171874999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45990.731171874999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45990.731171874999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45990.731171874999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45990.731171874999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45990.731171874999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45990.731171874999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45990.731171874999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45990.731171874999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45990.731171874999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45990.731171874999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45990.731171874999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45990.731171874999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45990.731171874999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45990.731171874999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45990.731171874999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45990.731171874999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45990.731171874999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45990.731171874999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45990.731171874999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45990.731171874999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45990.731171874999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45990.731171874999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45990.731171874999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45990.731171874999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45990.731171874999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45990.731171874999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45990.731171874999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45990.731171874999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45990.731171874999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45990.731171874999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45990.731171874999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45990.731171874999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45990.731171874999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45990.731171874999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45990.731171874999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45990.731171874999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45990.731171874999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45990.731171874999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45990.731171874999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45990.731171874999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45990.731171874999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45990.731171874999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45990.731171874999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45990.731171874999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45990.731171874999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45990.731171874999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45990.731171874999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45990.731171874999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45990.731171874999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45990.731171874999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45990.731171874999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45990.731171874999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45990.731171874999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45990.731171874999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45990.731171874999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45990.731171874999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45990.731171874999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45990.731171874999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45990.731171874999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45990.731171874999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45990.731171874999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45990.731171874999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45990.731171874999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45990.731171874999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45990.731171874999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45990.731171874999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45990.731171874999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45990.731171874999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45990.731171874999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45990.731171874999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45990.731171874999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45990.731171874999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45990.731171874999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45990.731171874999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45990.731171874999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45990.731171874999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45990.731171874999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45990.731171874999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45990.731171874999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45990.731171874999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45990.731171874999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45990.731171874999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45990.731171874999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45990.731171874999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45990.731171874999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45990.731171874999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45990.731171874999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45990.731171874999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45990.731171874999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45990.731171874999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45990.731171874999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45990.731171874999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45990.731171874999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45990.731171874999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45990.731171874999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45990.731171874999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45990.731171874999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45990.731171874999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45990.731171874999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45990.731171874999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45990.731171874999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45990.731171874999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45990.731171874999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45990.731171874999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45990.731171874999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45990.731171874999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45990.731171874999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45990.731171874999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45990.731171874999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45990.731171874999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45990.731171874999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45990.731171874999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45990.731171874999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45990.731171874999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45990.731171874999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45990.731171874999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45990.731171874999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45990.731171874999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45990.731171874999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45990.731171874999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45990.731171874999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45990.731171874999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45990.731171874999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45990.731171874999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45990.731171874999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45990.731171874999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45990.731171874999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45990.731171874999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45990.731171874999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45990.731171874999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45990.731171874999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45990.731171874999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45990.731171874999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45990.731171874999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45990.731171874999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45990.731171874999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45990.731171874999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45990.731171874999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45990.731171874999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45990.731171874999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45990.731171874999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45990.731171874999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45990.731171874999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45990.731171874999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45990.731171874999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45990.731171874999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45990.731171874999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45990.731171874999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45990.731171874999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45990.731171874999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45990.731171874999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45990.731171874999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45990.731171874999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45990.731171874999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45990.731171874999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45990.731171874999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45990.731171874999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45990.731171874999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45990.731171874999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45990.731171874999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45990.731171874999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45990.731171874999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45990.731171874999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45990.731171874999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45990.731171874999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45990.731171874999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45990.731171874999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45990.731171874999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45990.731171874999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45990.731171874999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45990.731171874999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45990.731171874999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45990.731171874999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45990.731171874999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45990.731171874999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45990.731171874999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45990.731171874999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45990.731171874999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45990.731171874999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45990.731171874999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45990.731171874999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45990.731171874999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45990.731171874999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45990.731171874999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45990.731171874999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45990.731171874999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45990.731171874999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45990.731171874999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45990.731171874999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45990.731171874999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45990.731171874999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45990.731171874999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45990.731171874999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45990.731171874999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45990.731171874999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45990.731171874999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45990.731171874999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45990.731171874999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45990.731171874999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45990.731171874999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45990.731171874999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45990.731171874999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45990.731171874999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45990.731171874999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45990.731171874999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45990.731171874999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45990.731171874999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45990.731171874999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45990.731171874999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45990.731171874999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45990.731171874999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45990.731171874999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45990.731171874999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45990.731171874999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45990.731171874999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45990.731171874999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45990.731171874999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45990.731171874999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45990.731171874999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45990.731171874999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45990.731171874999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45990.731171874999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45990.731171874999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45990.731171874999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45990.731171874999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45990.731171874999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45990.731171874999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45990.731171874999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45990.731171874999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45990.731171874999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45990.731171874999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45990.731171874999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45990.731171874999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45990.731171874999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45990.731171874999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45990.731171874999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45990.731171874999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45990.731171874999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45990.731171874999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45990.731171874999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45990.731171874999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45990.731171874999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45990.731171874999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45990.731171874999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45990.731171874999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45990.731171874999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45990.731171874999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45990.731171874999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45990.731171874999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45990.731171874999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45990.731171874999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45990.731171874999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45990.731171874999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45990.731171874999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45990.731171874999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45990.731171874999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45990.731171874999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45990.731171874999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45990.731171874999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45990.731171874999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45990.731171874999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45990.731171874999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45990.731171874999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45990.731171874999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45990.731171874999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45990.731171874999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45990.731171874999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45990.731171874999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45990.731171874999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45990.731171874999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45990.731171874999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45990.731171874999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45990.731171874999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45990.731171874999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45990.731171874999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45990.731171874999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45990.731171874999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45990.731171874999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45990.731171874999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45990.731171874999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45990.731171874999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45990.731171874999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45990.731171874999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45990.731171874999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45990.731171874999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45990.731171874999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45990.731171874999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45990.731171874999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45990.731171874999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45990.731171874999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45990.731171874999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45990.731171874999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45990.731171874999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45990.731171874999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45990.731171874999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45990.731171874999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45990.731171874999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45990.731171874999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45990.731171874999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45990.731171874999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45990.731171874999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45990.731171874999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45990.731171874999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45990.731171874999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45990.731171874999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45990.731171874999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45990.731171874999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45990.731171874999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45990.731171874999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45990.731171874999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45990.731171874999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45990.731171874999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45990.731171874999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45990.731171874999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45990.731171874999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45990.731171874999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45990.731171874999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45990.731171874999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45990.731171874999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45990.731171874999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45990.731171874999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45990.731171874999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45990.731171874999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45990.731171874999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45990.731171874999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45990.731171874999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45990.731171874999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45990.731171874999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45990.731171874999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45990.731171874999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45990.731171874999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45990.731171874999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45990.731171874999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45990.731171874999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45990.731171874999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45990.731171874999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45990.731171874999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45990.731171874999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45990.731171874999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45990.731171874999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45990.731171874999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45990.731171874999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45990.731171874999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45990.731171874999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45990.731171874999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45990.731171874999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45990.731171874999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45990.731171874999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45990.731171874999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45990.731171874999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45990.731171874999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45990.731171874999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45990.731171874999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45990.731171874999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45990.731171874999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45990.731171874999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45990.731171874999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45990.731171874999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45990.731171874999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45990.731171874999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45990.731171874999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45990.731171874999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45990.731171874999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45990.731171874999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45990.731171874999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45990.731171874999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45990.731171874999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45990.731171874999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45990.731171874999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45990.731171874999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45990.731171874999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45990.731171874999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45990.731171874999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45990.731171874999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45990.731171874999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45990.731171874999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45990.731171874999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45990.731171874999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45990.731171874999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45990.731171874999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45990.731171874999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45990.731171874999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45990.731171874999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45990.731171874999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45990.731171874999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45990.731171874999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45990.731171874999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45990.731171874999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45990.731171874999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45990.731171874999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45990.731171874999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45990.731171874999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45990.731171874999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45990.731171874999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45990.731171874999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45990.731171874999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45990.731171874999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45990.731171874999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45990.731171874999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45990.731171874999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45990.731171874999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45990.731171874999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45990.731171874999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45990.731171874999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45990.731171874999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45990.731171874999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45990.731171874999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45990.731171874999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45990.731171874999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45990.731171874999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45990.731171874999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45990.731171874999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45990.731171874999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45990.731171874999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45990.731171874999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45990.731171874999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45990.731171874999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45990.731171874999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45990.731171874999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45990.731171874999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45990.731171874999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45990.731171874999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45990.731171874999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45990.731171874999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45990.731171874999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45990.731171874999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45990.731171874999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45990.731171874999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45990.731171874999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45990.731171874999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45990.731171874999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45990.731171874999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45990.731171874999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45990.731171874999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45990.731171874999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45990.731171874999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45990.731171874999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45990.731171874999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45990.731171874999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45990.731171874999</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39203</v>
      </c>
      <c r="B2" s="88" t="str">
        <f>IFERROR(VLOOKUP(D2,DB!A:K,11,0),"")</f>
        <v>R4</v>
      </c>
      <c r="C2" s="90">
        <v>1</v>
      </c>
      <c r="D2" s="88" t="s">
        <v>35166</v>
      </c>
      <c r="E2" s="91" t="s">
        <v>39106</v>
      </c>
      <c r="F2" s="92">
        <v>45703.480717592596</v>
      </c>
      <c r="G2" s="93">
        <f ca="1">IFERROR(NOW()-F2,"")</f>
        <v>287.25045428240264</v>
      </c>
      <c r="H2" s="92">
        <v>45703.474768518521</v>
      </c>
      <c r="I2" s="92" t="str">
        <f>IFERROR(VLOOKUP(D2,DB!A:F,6,0),"")</f>
        <v>SCECO</v>
      </c>
      <c r="J2" s="92" t="str">
        <f>IFERROR(VLOOKUP(D2,DB!A:G,7,0),"")</f>
        <v>Dead</v>
      </c>
      <c r="K2" s="94" t="s">
        <v>39204</v>
      </c>
      <c r="L2" s="88" t="str">
        <f>IFERROR(VLOOKUP(D2,DB!A:I,9,0),"")</f>
        <v>Latis</v>
      </c>
    </row>
    <row r="3" spans="1:16" ht="15" customHeight="1">
      <c r="A3" s="110" t="s">
        <v>39205</v>
      </c>
      <c r="B3" s="110" t="str">
        <f>IFERROR(VLOOKUP(D3,DB!A:K,11,0),"")</f>
        <v>R4</v>
      </c>
      <c r="C3" s="90">
        <v>3</v>
      </c>
      <c r="D3" s="88" t="s">
        <v>31991</v>
      </c>
      <c r="E3" s="91" t="s">
        <v>39109</v>
      </c>
      <c r="F3" s="92">
        <v>45990.727048611108</v>
      </c>
      <c r="G3" s="93">
        <f t="shared" ref="G3:G47" ca="1" si="0">IFERROR(NOW()-F3,"")</f>
        <v>4.1232638905057684E-3</v>
      </c>
      <c r="H3" s="92">
        <v>45990.719409722224</v>
      </c>
      <c r="I3" s="110" t="str">
        <f>IFERROR(VLOOKUP(D3,DB!A:F,6,0),"")</f>
        <v>SCECO</v>
      </c>
      <c r="J3" s="110" t="str">
        <f>IFERROR(VLOOKUP(D3,DB!A:G,7,0),"")</f>
        <v>Dead</v>
      </c>
      <c r="K3" s="94" t="s">
        <v>39206</v>
      </c>
      <c r="L3" s="88" t="str">
        <f>IFERROR(VLOOKUP(D3,DB!A:I,9,0),"")</f>
        <v>Latis</v>
      </c>
    </row>
    <row r="4" spans="1:16" ht="15" customHeight="1">
      <c r="A4" s="110"/>
      <c r="B4" s="110" t="str">
        <f>IFERROR(VLOOKUP(D4,DB!A:K,11,0),"")</f>
        <v/>
      </c>
      <c r="C4" s="90"/>
      <c r="D4" s="88"/>
      <c r="E4" s="91"/>
      <c r="F4" s="92"/>
      <c r="G4" s="93">
        <f t="shared" ca="1" si="0"/>
        <v>45990.731171874999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45990.731171874999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45990.731171874999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45990.731171874999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45990.731171874999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45990.731171874999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45990.731171874999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45990.731171874999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53"/>
      <c r="E12" s="91"/>
      <c r="F12" s="92"/>
      <c r="G12" s="93">
        <f t="shared" ca="1" si="0"/>
        <v>45990.731171874999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45990.731171874999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45990.731171874999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45990.731171874999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45990.731171874999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45990.731171874999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45990.731171874999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45990.731171874999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45990.731171874999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45990.731171874999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45990.731171874999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45990.731171874999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45990.731171874999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45990.731171874999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45990.731171874999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45990.731171874999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45990.731171874999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45990.731171874999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45990.731171874999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45990.731171874999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45990.731171874999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45990.731171874999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45990.731171874999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45990.731171874999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45990.731171874999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45990.731171874999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45990.731171874999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45990.731171874999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45990.731171874999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45990.731171874999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45990.731171874999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45990.731171874999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45990.731171874999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45990.731171874999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45990.731171874999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45990.731171874999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45990.731171874999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45990.731171874999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45990.731171874999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45990.731171874999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45990.731171874999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45990.731171874999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45990.731171874999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45990.731171874999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45990.731171874999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45990.731171874999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45990.731171874999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45990.731171874999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45990.731171874999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45990.731171874999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45990.731171874999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45990.731171874999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45990.731171874999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45990.731171874999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45990.731171874999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45990.731171874999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45990.731171874999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45990.731171874999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45990.731171874999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45990.731171874999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45990.731171874999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45990.731171874999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45990.731171874999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45990.731171874999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45990.731171874999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45990.731171874999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45990.731171874999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45990.731171874999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45990.731171874999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45990.731171874999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45990.731171874999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45990.731171874999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45990.731171874999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45990.731171874999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45990.731171874999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45990.731171874999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45990.731171874999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45990.731171874999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45990.731171874999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45990.731171874999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45990.731171874999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45990.731171874999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45990.731171874999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45990.731171874999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45990.731171874999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45990.731171874999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45990.731171874999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45990.731171874999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45990.731171874999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45990.731171874999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45990.731171874999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45990.731171874999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45990.731171874999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45990.731171874999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45990.731171874999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45990.731171874999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45990.731171874999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45990.731171874999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45990.731171874999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45990.731171874999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45990.731171874999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45990.731171874999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45990.731171874999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45990.731171874999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45990.731171874999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45990.731171874999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45990.731171874999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45990.731171874999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45990.731171874999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45990.731171874999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45990.731171874999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45990.731171874999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45990.731171874999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45990.731171874999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45990.731171874999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45990.731171874999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45990.731171874999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45990.731171874999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45990.731171874999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45990.731171874999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45990.731171874999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45990.731171874999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45990.731171874999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45990.731171874999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45990.731171874999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45990.731171874999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45990.731171874999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45990.731171874999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45990.731171874999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45990.731171874999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45990.731171874999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45990.731171874999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45990.731171874999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45990.731171874999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45990.731171874999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45990.731171874999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45990.731171874999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45990.731171874999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45990.731171874999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45990.731171874999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45990.731171874999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45990.731171874999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45990.731171874999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45990.731171874999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45990.731171874999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45990.731171874999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45990.731171874999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45990.731171874999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45990.731171874999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45990.731171874999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45990.731171874999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45990.731171874999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45990.731171874999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45990.731171874999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45990.731171874999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45990.731171874999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45990.731171874999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45990.731171874999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45990.731171874999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45990.731171874999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45990.731171874999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45990.731171874999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45990.731171874999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45990.731171874999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39" ca="1" si="3">IFERROR(NOW()-F176,"")</f>
        <v>45990.731171874999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45990.731171874999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45990.731171874999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45990.731171874999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45990.731171874999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45990.731171874999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45990.731171874999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45990.731171874999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45990.731171874999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45990.731171874999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45990.731171874999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45990.731171874999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45990.731171874999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45990.731171874999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45990.731171874999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45990.731171874999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45990.731171874999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45990.731171874999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45990.731171874999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45990.731171874999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45990.731171874999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45990.731171874999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45990.731171874999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45990.731171874999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45990.731171874999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45990.731171874999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45990.731171874999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45990.731171874999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45990.731171874999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45990.731171874999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45990.731171874999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45990.731171874999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45990.731171874999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45990.731171874999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45990.731171874999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45990.731171874999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45990.731171874999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45990.731171874999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45990.731171874999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45990.731171874999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45990.731171874999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45990.731171874999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45990.731171874999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45990.731171874999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45990.731171874999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45990.731171874999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45990.731171874999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45990.731171874999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45990.731171874999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45990.731171874999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45990.731171874999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45990.731171874999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45990.731171874999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45990.731171874999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45990.731171874999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45990.731171874999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45990.731171874999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45990.731171874999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45990.731171874999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45990.731171874999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45990.731171874999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45990.731171874999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45990.731171874999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45990.731171874999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ref="G240:G285" ca="1" si="4">IFERROR(NOW()-F240,"")</f>
        <v>45990.731171874999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45990.731171874999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45990.731171874999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45990.731171874999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45990.731171874999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45990.731171874999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45990.731171874999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45990.731171874999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45990.731171874999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45990.731171874999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45990.731171874999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45990.731171874999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45990.731171874999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45990.731171874999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45990.731171874999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45990.731171874999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45990.731171874999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45990.731171874999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45990.731171874999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45990.731171874999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45990.731171874999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45990.731171874999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45990.731171874999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45990.731171874999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45990.731171874999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45990.731171874999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45990.731171874999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45990.731171874999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45990.731171874999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45990.731171874999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45990.731171874999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45990.731171874999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45990.731171874999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45990.731171874999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45990.731171874999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45990.731171874999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45990.731171874999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45990.731171874999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45990.731171874999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45990.731171874999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45990.731171874999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45990.731171874999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45990.731171874999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45990.731171874999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45990.731171874999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45990.731171874999</v>
      </c>
      <c r="H285" s="92"/>
      <c r="I285" s="110" t="str">
        <f>IFERROR(VLOOKUP(D285,DB!A:F,6,0),"")</f>
        <v/>
      </c>
      <c r="J285" s="110" t="str">
        <f>IFERROR(VLOOKUP(D285,DB!A:G,7,0),"")</f>
        <v/>
      </c>
      <c r="K285" s="94"/>
      <c r="L285" s="88" t="str">
        <f>IFERROR(VLOOKUP(D285,DB!A:I,9,0),"")</f>
        <v/>
      </c>
    </row>
  </sheetData>
  <dataValidations count="2">
    <dataValidation allowBlank="1" showInputMessage="1" showErrorMessage="1" sqref="E1" xr:uid="{A4F81451-56CC-4543-9497-104C4E44EE4B}"/>
    <dataValidation type="list" allowBlank="1" showInputMessage="1" showErrorMessage="1" sqref="E2:E2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98.899111689810525</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39109</v>
      </c>
      <c r="F3" s="38">
        <v>45926.188877314817</v>
      </c>
      <c r="G3" s="105">
        <f t="shared" ref="G3" ca="1" si="0">IFERROR(NOW()-F3,"")</f>
        <v>64.542294560182199</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39109</v>
      </c>
      <c r="F4" s="107">
        <v>45948.661111111112</v>
      </c>
      <c r="G4" s="108">
        <f t="shared" ref="G4" ca="1" si="1">IFERROR(NOW()-F4,"")</f>
        <v>42.070060763886431</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9.3578732638852671</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0.779262152776937</v>
      </c>
      <c r="H6" s="38">
        <v>45989.971354166664</v>
      </c>
      <c r="I6" s="37" t="str">
        <f>IFERROR(VLOOKUP(D6,DB!A:F,6,0),"")</f>
        <v>SCECO</v>
      </c>
      <c r="J6" s="37" t="str">
        <f>IFERROR(VLOOKUP(D6,DB!A:G,7,0),"")</f>
        <v>Dead</v>
      </c>
      <c r="K6" s="37" t="s">
        <v>39216</v>
      </c>
      <c r="L6" s="37" t="str">
        <f>IFERROR(VLOOKUP(D6,DB!A:I,9,0),"")</f>
        <v>Latis</v>
      </c>
    </row>
    <row r="7" spans="1:13">
      <c r="A7" s="37" t="s">
        <v>39217</v>
      </c>
      <c r="B7" s="37" t="str">
        <f>IFERROR(VLOOKUP(D7,DB!A:K,11,0),"")</f>
        <v>R5</v>
      </c>
      <c r="C7" s="37">
        <v>1</v>
      </c>
      <c r="D7" s="106" t="s">
        <v>32904</v>
      </c>
      <c r="E7" s="37" t="s">
        <v>39106</v>
      </c>
      <c r="F7" s="38">
        <v>45990.518252314818</v>
      </c>
      <c r="G7" s="138">
        <f ca="1">IFERROR(NOW()-F7,"")</f>
        <v>0.21291956018103519</v>
      </c>
      <c r="H7" s="38">
        <v>45990.335613425923</v>
      </c>
      <c r="I7" s="37" t="str">
        <f>IFERROR(VLOOKUP(D7,DB!A:F,6,0),"")</f>
        <v>SCECO</v>
      </c>
      <c r="J7" s="37" t="str">
        <f>IFERROR(VLOOKUP(D7,DB!A:G,7,0),"")</f>
        <v>Dead</v>
      </c>
      <c r="K7" s="37" t="s">
        <v>39218</v>
      </c>
      <c r="L7" s="37" t="str">
        <f>IFERROR(VLOOKUP(D7,DB!A:I,9,0),"")</f>
        <v>Latis</v>
      </c>
    </row>
    <row r="8" spans="1:13">
      <c r="A8" s="37" t="s">
        <v>39219</v>
      </c>
      <c r="B8" s="37" t="str">
        <f>IFERROR(VLOOKUP(D8,DB!A:K,11,0),"")</f>
        <v>R5</v>
      </c>
      <c r="C8" s="37">
        <v>2</v>
      </c>
      <c r="D8" s="106" t="s">
        <v>32435</v>
      </c>
      <c r="E8" s="37" t="s">
        <v>39106</v>
      </c>
      <c r="F8" s="38">
        <v>45990.718680555554</v>
      </c>
      <c r="G8" s="138">
        <f ca="1">IFERROR(NOW()-F8,"")</f>
        <v>1.2491319444961846E-2</v>
      </c>
      <c r="H8" s="38">
        <v>45990.711041666669</v>
      </c>
      <c r="I8" s="37" t="str">
        <f>IFERROR(VLOOKUP(D8,DB!A:F,6,0),"")</f>
        <v>SCECO</v>
      </c>
      <c r="J8" s="37" t="str">
        <f>IFERROR(VLOOKUP(D8,DB!A:G,7,0),"")</f>
        <v>Dead</v>
      </c>
      <c r="K8" s="37" t="s">
        <v>39220</v>
      </c>
      <c r="L8" s="37" t="str">
        <f>IFERROR(VLOOKUP(D8,DB!A:I,9,0),"")</f>
        <v>Latis</v>
      </c>
    </row>
    <row r="9" spans="1:13">
      <c r="A9" s="37"/>
      <c r="B9" s="37" t="str">
        <f>IFERROR(VLOOKUP(D9,DB!A:K,11,0),"")</f>
        <v/>
      </c>
      <c r="C9" s="37"/>
      <c r="D9" s="106"/>
      <c r="E9" s="37"/>
      <c r="F9" s="38"/>
      <c r="G9" s="138">
        <f ca="1">IFERROR(NOW()-F9,"")</f>
        <v>45990.731171874999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45990.731171874999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45990.731171874999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45990.731171874999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45990.731171874999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45990.731171874999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45990.731171874999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45990.731171874999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45990.731171874999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45990.731171874999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45990.731171874999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45990.731171874999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45990.731171874999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45990.731171874999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45990.731171874999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45990.731171874999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45990.731171874999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45990.731171874999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45990.731171874999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45990.731171874999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45990.731171874999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45990.731171874999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45990.731171874999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45990.731171874999</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45990.731171874999</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45990.731171874999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45990.731171874999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45990.731171874999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45990.731171874999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45990.731171874999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45990.731171874999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45990.731171874999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45990.731171874999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45990.731171874999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45990.731171874999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45990.731171874999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45990.731171874999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45990.731171874999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45990.731171874999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45990.731171874999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45990.731171874999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45990.731171874999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45990.731171874999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45990.731171874999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45990.731171874999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45990.731171874999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45990.731171874999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45990.731171874999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45990.731171874999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45990.731171874999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45990.731171874999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45990.731171874999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45990.731171874999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45990.731171874999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45990.731171874999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45990.731171874999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45990.731171874999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45990.731171874999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45990.731171874999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45990.731171874999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45990.731171874999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45990.731171874999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45990.731171874999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45990.731171874999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45990.731171874999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45990.731171874999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45990.731171874999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45990.731171874999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45990.731171874999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45990.731171874999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45990.731171874999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45990.731171874999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45990.731171874999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45990.731171874999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45990.731171874999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45990.731171874999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45990.731171874999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45990.731171874999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45990.731171874999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45990.731171874999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45990.731171874999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45990.731171874999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45990.731171874999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45990.731171874999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45990.731171874999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45990.731171874999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45990.731171874999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45990.731171874999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45990.731171874999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45990.731171874999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45990.731171874999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45990.731171874999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45990.731171874999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45990.731171874999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45990.731171874999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45990.731171874999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45990.731171874999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45990.731171874999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45990.731171874999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45990.731171874999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45990.731171874999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45990.731171874999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45990.731171874999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45990.731171874999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45990.731171874999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45990.731171874999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45990.731171874999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45990.731171874999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45990.731171874999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45990.731171874999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45990.731171874999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45990.731171874999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45990.731171874999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45990.731171874999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45990.731171874999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45990.731171874999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45990.731171874999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45990.731171874999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45990.731171874999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45990.731171874999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45990.731171874999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45990.731171874999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45990.731171874999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45990.731171874999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45990.731171874999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45990.731171874999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45990.731171874999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45990.731171874999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45990.731171874999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45990.731171874999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45990.731171874999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45990.731171874999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45990.731171874999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45990.731171874999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45990.731171874999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45990.731171874999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45990.731171874999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45990.731171874999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45990.731171874999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45990.731171874999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45990.731171874999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45990.731171874999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45990.731171874999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45990.731171874999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45990.731171874999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45990.731171874999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45990.731171874999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45990.731171874999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45990.731171874999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45990.731171874999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45990.731171874999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45990.731171874999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45990.731171874999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45990.731171874999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45990.731171874999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45990.731171874999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45990.731171874999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45990.731171874999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45990.731171874999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45990.731171874999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45990.731171874999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45990.731171874999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45990.731171874999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45990.731171874999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45990.731171874999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45990.731171874999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45990.731171874999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45990.731171874999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45990.731171874999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45990.731171874999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45990.731171874999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45990.731171874999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45990.731171874999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45990.731171874999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45990.731171874999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45990.731171874999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45990.731171874999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45990.731171874999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45990.731171874999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45990.731171874999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45990.731171874999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45990.731171874999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45990.731171874999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45990.731171874999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45990.731171874999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45990.731171874999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45990.731171874999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45990.731171874999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45990.731171874999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45990.731171874999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45990.731171874999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45990.731171874999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45990.731171874999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45990.731171874999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45990.731171874999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45990.731171874999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45990.731171874999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45990.731171874999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45990.731171874999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45990.731171874999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45990.731171874999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45990.731171874999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45990.731171874999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45990.731171874999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45990.731171874999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45990.731171874999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45990.731171874999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45990.731171874999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45990.731171874999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45990.731171874999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45990.731171874999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45990.731171874999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45990.731171874999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45990.731171874999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45990.731171874999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45990.731171874999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45990.731171874999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45990.731171874999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45990.731171874999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45990.731171874999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45990.731171874999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45990.731171874999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45990.731171874999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45990.731171874999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45990.731171874999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45990.731171874999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45990.731171874999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45990.731171874999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45990.731171874999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45990.731171874999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45990.731171874999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45990.731171874999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45990.731171874999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45990.731171874999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45990.731171874999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45990.731171874999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45990.731171874999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45990.731171874999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45990.731171874999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45990.731171874999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45990.731171874999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45990.731171874999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45990.731171874999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45990.731171874999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45990.731171874999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45990.731171874999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45990.731171874999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45990.731171874999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45990.731171874999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45990.731171874999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45990.731171874999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45990.731171874999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45990.731171874999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45990.731171874999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45990.731171874999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45990.731171874999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45990.731171874999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45990.731171874999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45990.731171874999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45990.731171874999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45990.731171874999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45990.731171874999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45990.731171874999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45990.731171874999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45990.731171874999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45990.731171874999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45990.731171874999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45990.731171874999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45990.731171874999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45990.731171874999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45990.731171874999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45990.731171874999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45990.731171874999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45990.731171874999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45990.731171874999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45990.731171874999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45990.731171874999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45990.731171874999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45990.731171874999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45990.731171874999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45990.731171874999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45990.731171874999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45990.731171874999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45990.731171874999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45990.731171874999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45990.731171874999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45990.731171874999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45990.731171874999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45990.731171874999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45990.731171874999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45990.731171874999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45990.731171874999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45990.731171874999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45990.731171874999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45990.731171874999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45990.731171874999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45990.731171874999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45990.731171874999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45990.731171874999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45990.731171874999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45990.731171874999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45990.731171874999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45990.731171874999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45990.731171874999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45990.731171874999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45990.731171874999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45990.731171874999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45990.731171874999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45990.731171874999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45990.731171874999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45990.731171874999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45990.731171874999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45990.731171874999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45990.731171874999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45990.731171874999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45990.731171874999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45990.731171874999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45990.731171874999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45990.731171874999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45990.731171874999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45990.731171874999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45990.731171874999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45990.731171874999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45990.731171874999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45990.731171874999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45990.731171874999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45990.731171874999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45990.731171874999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45990.731171874999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45990.731171874999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45990.731171874999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45990.731171874999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45990.731171874999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45990.731171874999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45990.731171874999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45990.731171874999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45990.731171874999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45990.731171874999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45990.731171874999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45990.731171874999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45990.731171874999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45990.731171874999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45990.731171874999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45990.731171874999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45990.731171874999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45990.731171874999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45990.731171874999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45990.731171874999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45990.731171874999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45990.731171874999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45990.731171874999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45990.731171874999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45990.731171874999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45990.731171874999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45990.731171874999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45990.731171874999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45990.731171874999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45990.731171874999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45990.731171874999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45990.731171874999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45990.731171874999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45990.731171874999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45990.731171874999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45990.731171874999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45990.731171874999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45990.731171874999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45990.731171874999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45990.731171874999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45990.731171874999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45990.731171874999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45990.731171874999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45990.731171874999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45990.731171874999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45990.731171874999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45990.731171874999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45990.731171874999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45990.731171874999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45990.731171874999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45990.731171874999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45990.731171874999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45990.731171874999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45990.731171874999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45990.731171874999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45990.731171874999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45990.731171874999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45990.731171874999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45990.731171874999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45990.731171874999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45990.731171874999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45990.731171874999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45990.731171874999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45990.731171874999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45990.731171874999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45990.731171874999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45990.731171874999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45990.731171874999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45990.731171874999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45990.731171874999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45990.731171874999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45990.731171874999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45990.731171874999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45990.731171874999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45990.731171874999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45990.731171874999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45990.731171874999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45990.731171874999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45990.731171874999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45990.731171874999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45990.731171874999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45990.731171874999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45990.731171874999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45990.731171874999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45990.731171874999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45990.731171874999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45990.731171874999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45990.731171874999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45990.731171874999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45990.731171874999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45990.731171874999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45990.731171874999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45990.731171874999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45990.731171874999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45990.731171874999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45990.731171874999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45990.731171874999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45990.731171874999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45990.731171874999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45990.731171874999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45990.731171874999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45990.731171874999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45990.731171874999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45990.731171874999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45990.731171874999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45990.731171874999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45990.731171874999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45990.731171874999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45990.731171874999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45990.731171874999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45990.731171874999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45990.731171874999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45990.731171874999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45990.731171874999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45990.731171874999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45990.731171874999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45990.731171874999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45990.731171874999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45990.731171874999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45990.731171874999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45990.731171874999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45990.731171874999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45990.731171874999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45990.731171874999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45990.731171874999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45990.731171874999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45990.731171874999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45990.731171874999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45990.731171874999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45990.731171874999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45990.731171874999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45990.731171874999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45990.731171874999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45990.731171874999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45990.731171874999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45990.731171874999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45990.731171874999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45990.731171874999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45990.731171874999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45990.731171874999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45990.731171874999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45990.731171874999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45990.731171874999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45990.731171874999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45990.731171874999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45990.731171874999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45990.731171874999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45990.731171874999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45990.731171874999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45990.731171874999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45990.731171874999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45990.731171874999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45990.731171874999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45990.731171874999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45990.731171874999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45990.731171874999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45990.731171874999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45990.731171874999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45990.731171874999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45990.731171874999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45990.731171874999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45990.731171874999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45990.731171874999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45990.731171874999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45990.731171874999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45990.731171874999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45990.731171874999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45990.731171874999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45990.731171874999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45990.731171874999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45990.731171874999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45990.731171874999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45990.731171874999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45990.731171874999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45990.731171874999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45990.731171874999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45990.731171874999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45990.731171874999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45990.731171874999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45990.731171874999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45990.731171874999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45990.731171874999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45990.731171874999</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45990.731171874999</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2025-11-29T14:33:07Z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